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ate1904="1" showInkAnnotation="0" codeName="ThisWorkbook" autoCompressPictures="0"/>
  <mc:AlternateContent xmlns:mc="http://schemas.openxmlformats.org/markup-compatibility/2006">
    <mc:Choice Requires="x15">
      <x15ac:absPath xmlns:x15ac="http://schemas.microsoft.com/office/spreadsheetml/2010/11/ac" url="C:\Users\roxbo\OneDrive\Desktop\"/>
    </mc:Choice>
  </mc:AlternateContent>
  <xr:revisionPtr revIDLastSave="0" documentId="8_{5D6B68A6-D541-42D9-ABE6-638DC8962210}" xr6:coauthVersionLast="40" xr6:coauthVersionMax="40" xr10:uidLastSave="{00000000-0000-0000-0000-000000000000}"/>
  <bookViews>
    <workbookView xWindow="0" yWindow="0" windowWidth="19200" windowHeight="5840" tabRatio="500" xr2:uid="{00000000-000D-0000-FFFF-FFFF00000000}"/>
  </bookViews>
  <sheets>
    <sheet name="YY" sheetId="35" r:id="rId1"/>
    <sheet name="Dash" sheetId="6" r:id="rId2"/>
    <sheet name="Revenue" sheetId="3" r:id="rId3"/>
    <sheet name="Rev Proj" sheetId="26" r:id="rId4"/>
    <sheet name="Exp" sheetId="31" r:id="rId5"/>
    <sheet name="Op Exp" sheetId="4" r:id="rId6"/>
  </sheets>
  <calcPr calcId="181029"/>
  <extLst>
    <ext xmlns:mx="http://schemas.microsoft.com/office/mac/excel/2008/main" uri="http://schemas.microsoft.com/office/mac/excel/2008/main">
      <mx:ArchID Flags="2"/>
    </ext>
  </extLst>
</workbook>
</file>

<file path=xl/calcChain.xml><?xml version="1.0" encoding="utf-8"?>
<calcChain xmlns="http://schemas.openxmlformats.org/spreadsheetml/2006/main">
  <c r="O9" i="31" l="1"/>
  <c r="P9" i="31"/>
  <c r="Q9" i="31"/>
  <c r="R9" i="31"/>
  <c r="S9" i="31"/>
  <c r="T9" i="31"/>
  <c r="U9" i="31"/>
  <c r="V9" i="31"/>
  <c r="W9" i="31"/>
  <c r="X9" i="31"/>
  <c r="Y9" i="31"/>
  <c r="Z9" i="31"/>
  <c r="O8" i="31"/>
  <c r="P8" i="31"/>
  <c r="Q8" i="31"/>
  <c r="R8" i="31"/>
  <c r="S8" i="31"/>
  <c r="T8" i="31"/>
  <c r="U8" i="31"/>
  <c r="V8" i="31"/>
  <c r="W8" i="31"/>
  <c r="X8" i="31"/>
  <c r="Y8" i="31"/>
  <c r="Z8" i="31"/>
  <c r="O7" i="31"/>
  <c r="P7" i="31"/>
  <c r="Q7" i="31"/>
  <c r="R7" i="31"/>
  <c r="R10" i="31" s="1"/>
  <c r="S7" i="31"/>
  <c r="T7" i="31"/>
  <c r="U7" i="31"/>
  <c r="V7" i="31"/>
  <c r="W7" i="31"/>
  <c r="X7" i="31"/>
  <c r="Y7" i="31"/>
  <c r="Z7" i="31"/>
  <c r="Z10" i="31" s="1"/>
  <c r="O6" i="31"/>
  <c r="AA6" i="31" s="1"/>
  <c r="AM6" i="31" s="1"/>
  <c r="P6" i="31"/>
  <c r="AB6" i="31" s="1"/>
  <c r="AN6" i="31" s="1"/>
  <c r="Q6" i="31"/>
  <c r="R6" i="31"/>
  <c r="S6" i="31"/>
  <c r="T6" i="31"/>
  <c r="U6" i="31"/>
  <c r="AG6" i="31" s="1"/>
  <c r="AS6" i="31" s="1"/>
  <c r="V6" i="31"/>
  <c r="AH6" i="31" s="1"/>
  <c r="AT6" i="31" s="1"/>
  <c r="O4" i="31"/>
  <c r="P4" i="31"/>
  <c r="Q4" i="31"/>
  <c r="R4" i="31"/>
  <c r="S4" i="31"/>
  <c r="AE4" i="31" s="1"/>
  <c r="T4" i="31"/>
  <c r="AF4" i="31" s="1"/>
  <c r="AR4" i="31" s="1"/>
  <c r="U4" i="31"/>
  <c r="AG4" i="31" s="1"/>
  <c r="AS4" i="31" s="1"/>
  <c r="V4" i="31"/>
  <c r="AH4" i="31" s="1"/>
  <c r="W4" i="31"/>
  <c r="AI4" i="31" s="1"/>
  <c r="AU4" i="31" s="1"/>
  <c r="X4" i="31"/>
  <c r="Y4" i="31"/>
  <c r="Z4" i="31"/>
  <c r="D8" i="31"/>
  <c r="E8" i="31"/>
  <c r="F8" i="31"/>
  <c r="G8" i="31"/>
  <c r="H8" i="31"/>
  <c r="I8" i="31"/>
  <c r="J8" i="31"/>
  <c r="K8" i="31"/>
  <c r="L8" i="31"/>
  <c r="M8" i="31"/>
  <c r="N8" i="31"/>
  <c r="C8" i="31"/>
  <c r="AA8" i="31"/>
  <c r="AM8" i="31" s="1"/>
  <c r="AB8" i="31"/>
  <c r="AC8" i="31"/>
  <c r="AD8" i="31"/>
  <c r="AE8" i="31"/>
  <c r="AF8" i="31"/>
  <c r="AR8" i="31" s="1"/>
  <c r="AG8" i="31"/>
  <c r="AS8" i="31" s="1"/>
  <c r="AH8" i="31"/>
  <c r="AT8" i="31" s="1"/>
  <c r="AI8" i="31"/>
  <c r="AU8" i="31" s="1"/>
  <c r="AJ8" i="31"/>
  <c r="AK8" i="31"/>
  <c r="AL8" i="31"/>
  <c r="AN8" i="31"/>
  <c r="AO8" i="31"/>
  <c r="AP8" i="31"/>
  <c r="AQ8" i="31"/>
  <c r="AV8" i="31"/>
  <c r="AW8" i="31"/>
  <c r="AX8" i="31"/>
  <c r="D6" i="31"/>
  <c r="E6" i="31"/>
  <c r="F6" i="31"/>
  <c r="G6" i="31"/>
  <c r="H6" i="31"/>
  <c r="I6" i="31"/>
  <c r="J6" i="31"/>
  <c r="K6" i="31"/>
  <c r="C6" i="31"/>
  <c r="AC6" i="31"/>
  <c r="AD6" i="31"/>
  <c r="AE6" i="31"/>
  <c r="AQ6" i="31" s="1"/>
  <c r="AF6" i="31"/>
  <c r="AR6" i="31" s="1"/>
  <c r="AO6" i="31"/>
  <c r="AP6" i="31"/>
  <c r="D5" i="31"/>
  <c r="E5" i="31"/>
  <c r="F5" i="31"/>
  <c r="G5" i="31"/>
  <c r="H5" i="31"/>
  <c r="I5" i="31"/>
  <c r="J5" i="31"/>
  <c r="K5" i="31"/>
  <c r="K10" i="31" s="1"/>
  <c r="C5" i="31"/>
  <c r="D4" i="31"/>
  <c r="E4" i="31"/>
  <c r="F4" i="31"/>
  <c r="G4" i="31"/>
  <c r="H4" i="31"/>
  <c r="I4" i="31"/>
  <c r="I10" i="31" s="1"/>
  <c r="J4" i="31"/>
  <c r="K4" i="31"/>
  <c r="L4" i="31"/>
  <c r="M4" i="31"/>
  <c r="N4" i="31"/>
  <c r="C4" i="31"/>
  <c r="AA4" i="31"/>
  <c r="AM4" i="31" s="1"/>
  <c r="AB4" i="31"/>
  <c r="AN4" i="31" s="1"/>
  <c r="AC4" i="31"/>
  <c r="AO4" i="31" s="1"/>
  <c r="AD4" i="31"/>
  <c r="AJ4" i="31"/>
  <c r="AV4" i="31" s="1"/>
  <c r="AK4" i="31"/>
  <c r="AL4" i="31"/>
  <c r="AP4" i="31"/>
  <c r="AQ4" i="31"/>
  <c r="AW4" i="31"/>
  <c r="AX4" i="31"/>
  <c r="D3" i="31"/>
  <c r="E3" i="31"/>
  <c r="F3" i="31"/>
  <c r="F10" i="31" s="1"/>
  <c r="G3" i="31"/>
  <c r="H3" i="31"/>
  <c r="I3" i="31"/>
  <c r="J3" i="31"/>
  <c r="K3" i="31"/>
  <c r="C3" i="31"/>
  <c r="AM19" i="31"/>
  <c r="AN19" i="31"/>
  <c r="AO19" i="31"/>
  <c r="AP19" i="31"/>
  <c r="AQ19" i="31"/>
  <c r="AR19" i="31"/>
  <c r="AS19" i="31"/>
  <c r="AT19" i="31"/>
  <c r="AU19" i="31"/>
  <c r="AV19" i="31"/>
  <c r="AW19" i="31"/>
  <c r="AX19" i="31"/>
  <c r="AL19" i="31"/>
  <c r="AK19" i="31"/>
  <c r="AJ19" i="31"/>
  <c r="AI19" i="31"/>
  <c r="AH19" i="31"/>
  <c r="AG19" i="31"/>
  <c r="AF19" i="31"/>
  <c r="AE19" i="31"/>
  <c r="AD19" i="31"/>
  <c r="AC19" i="31"/>
  <c r="AB19" i="31"/>
  <c r="AA19" i="31"/>
  <c r="X19" i="31"/>
  <c r="Y19" i="31"/>
  <c r="Z19" i="31"/>
  <c r="R19" i="31"/>
  <c r="S19" i="31"/>
  <c r="T19" i="31"/>
  <c r="U19" i="31"/>
  <c r="V19" i="31"/>
  <c r="W19" i="31"/>
  <c r="Q19" i="31"/>
  <c r="P19" i="31"/>
  <c r="O19" i="31"/>
  <c r="N19" i="31"/>
  <c r="N7" i="31"/>
  <c r="N9" i="31"/>
  <c r="M19" i="31"/>
  <c r="M7" i="31"/>
  <c r="M9" i="31"/>
  <c r="L19" i="31"/>
  <c r="L7" i="31"/>
  <c r="L9" i="31"/>
  <c r="K19" i="31"/>
  <c r="K9" i="31"/>
  <c r="J7" i="31"/>
  <c r="J9" i="31"/>
  <c r="J10" i="31"/>
  <c r="J21" i="31" s="1"/>
  <c r="J19" i="31"/>
  <c r="I9" i="31"/>
  <c r="I19" i="31"/>
  <c r="D7" i="31"/>
  <c r="E7" i="31"/>
  <c r="E9" i="31"/>
  <c r="E10" i="31"/>
  <c r="E19" i="31"/>
  <c r="F7" i="31"/>
  <c r="F9" i="31"/>
  <c r="F19" i="31"/>
  <c r="G7" i="31"/>
  <c r="G9" i="31"/>
  <c r="G19" i="31"/>
  <c r="H7" i="31"/>
  <c r="H9" i="31"/>
  <c r="H10" i="31"/>
  <c r="H21" i="31" s="1"/>
  <c r="H19" i="31"/>
  <c r="C19" i="31"/>
  <c r="D19" i="31"/>
  <c r="C7" i="31"/>
  <c r="AW9" i="31"/>
  <c r="AX9" i="31"/>
  <c r="AK9" i="31"/>
  <c r="AV9" i="31"/>
  <c r="AJ9" i="31"/>
  <c r="AA9" i="31"/>
  <c r="AB9" i="31"/>
  <c r="AC9" i="31"/>
  <c r="AD9" i="31"/>
  <c r="AE9" i="31"/>
  <c r="AF9" i="31"/>
  <c r="AG9" i="31"/>
  <c r="AH9" i="31"/>
  <c r="AI9" i="31"/>
  <c r="AU9" i="31"/>
  <c r="AT9" i="31"/>
  <c r="AS9" i="31"/>
  <c r="AR9" i="31"/>
  <c r="AQ9" i="31"/>
  <c r="AP9" i="31"/>
  <c r="AO9" i="31"/>
  <c r="AN9" i="31"/>
  <c r="AM9" i="31"/>
  <c r="AL9" i="31"/>
  <c r="L6" i="31"/>
  <c r="M6" i="31"/>
  <c r="N6" i="31"/>
  <c r="L5" i="31"/>
  <c r="L3" i="31"/>
  <c r="B10" i="31"/>
  <c r="D9" i="31"/>
  <c r="D10" i="31"/>
  <c r="D21" i="31" s="1"/>
  <c r="I7" i="31"/>
  <c r="K7" i="31"/>
  <c r="W6" i="31"/>
  <c r="AI6" i="31"/>
  <c r="AU6" i="31"/>
  <c r="O5" i="31"/>
  <c r="AA5" i="31" s="1"/>
  <c r="AM5" i="31" s="1"/>
  <c r="P5" i="31"/>
  <c r="AB5" i="31"/>
  <c r="AN5" i="31"/>
  <c r="Q5" i="31"/>
  <c r="AC5" i="31"/>
  <c r="AO5" i="31" s="1"/>
  <c r="R5" i="31"/>
  <c r="AD5" i="31" s="1"/>
  <c r="AP5" i="31"/>
  <c r="S5" i="31"/>
  <c r="AE5" i="31" s="1"/>
  <c r="AQ5" i="31" s="1"/>
  <c r="T5" i="31"/>
  <c r="AF5" i="31" s="1"/>
  <c r="AR5" i="31" s="1"/>
  <c r="U5" i="31"/>
  <c r="AG5" i="31"/>
  <c r="AS5" i="31"/>
  <c r="V5" i="31"/>
  <c r="AH5" i="31" s="1"/>
  <c r="AT5" i="31" s="1"/>
  <c r="W5" i="31"/>
  <c r="AI5" i="31" s="1"/>
  <c r="AU5" i="31" s="1"/>
  <c r="O3" i="31"/>
  <c r="AA3" i="31" s="1"/>
  <c r="P3" i="31"/>
  <c r="AB3" i="31" s="1"/>
  <c r="AB10" i="31" s="1"/>
  <c r="AA4" i="6" s="1"/>
  <c r="P10" i="31"/>
  <c r="P21" i="31" s="1"/>
  <c r="Q3" i="31"/>
  <c r="W3" i="31"/>
  <c r="W10" i="31"/>
  <c r="W21" i="31" s="1"/>
  <c r="V3" i="31"/>
  <c r="U3" i="31"/>
  <c r="U10" i="31"/>
  <c r="T4" i="6" s="1"/>
  <c r="T3" i="31"/>
  <c r="S3" i="31"/>
  <c r="R3" i="31"/>
  <c r="AC3" i="31"/>
  <c r="AC10" i="31" s="1"/>
  <c r="AD3" i="31"/>
  <c r="AF3" i="31"/>
  <c r="AR3" i="31" s="1"/>
  <c r="AG3" i="31"/>
  <c r="AH3" i="31"/>
  <c r="AI3" i="31"/>
  <c r="AU3" i="31" s="1"/>
  <c r="AT3" i="31"/>
  <c r="AS3" i="31"/>
  <c r="AN3" i="31"/>
  <c r="AN10" i="31" s="1"/>
  <c r="AN21" i="31" s="1"/>
  <c r="N5" i="31"/>
  <c r="M5" i="31"/>
  <c r="Z5" i="31"/>
  <c r="AL5" i="31"/>
  <c r="AX5" i="31" s="1"/>
  <c r="Y5" i="31"/>
  <c r="AK5" i="31" s="1"/>
  <c r="AW5" i="31"/>
  <c r="M3" i="31"/>
  <c r="M10" i="31" s="1"/>
  <c r="N3" i="31"/>
  <c r="N10" i="31" s="1"/>
  <c r="Y6" i="31"/>
  <c r="AK6" i="31"/>
  <c r="AW6" i="31"/>
  <c r="Y3" i="31"/>
  <c r="AK3" i="31" s="1"/>
  <c r="Z6" i="31"/>
  <c r="AL6" i="31"/>
  <c r="AX6" i="31" s="1"/>
  <c r="Z3" i="31"/>
  <c r="AL3" i="31"/>
  <c r="AX3" i="31"/>
  <c r="X6" i="31"/>
  <c r="AJ6" i="31"/>
  <c r="AV6" i="31"/>
  <c r="X3" i="31"/>
  <c r="AJ3" i="31" s="1"/>
  <c r="X5" i="31"/>
  <c r="AJ5" i="31" s="1"/>
  <c r="AJ10" i="31"/>
  <c r="AI4" i="6" s="1"/>
  <c r="AV5" i="31"/>
  <c r="AV3" i="31"/>
  <c r="AV10" i="31"/>
  <c r="AV21" i="31" s="1"/>
  <c r="E55" i="4"/>
  <c r="C9" i="31" s="1"/>
  <c r="D18" i="4"/>
  <c r="L57" i="4"/>
  <c r="D4" i="4"/>
  <c r="D57" i="4" s="1"/>
  <c r="D5" i="4"/>
  <c r="D6" i="4"/>
  <c r="D7" i="4"/>
  <c r="D8" i="4"/>
  <c r="D9" i="4"/>
  <c r="D10" i="4"/>
  <c r="D11" i="4"/>
  <c r="D12" i="4"/>
  <c r="D13" i="4"/>
  <c r="D15" i="4"/>
  <c r="D19" i="4"/>
  <c r="D20" i="4"/>
  <c r="D21" i="4"/>
  <c r="D23" i="4"/>
  <c r="D24" i="4"/>
  <c r="D25" i="4"/>
  <c r="D27" i="4"/>
  <c r="D28" i="4"/>
  <c r="D29" i="4"/>
  <c r="D30" i="4"/>
  <c r="D31" i="4"/>
  <c r="D32" i="4"/>
  <c r="D33" i="4"/>
  <c r="D34" i="4"/>
  <c r="D35" i="4"/>
  <c r="D36" i="4"/>
  <c r="D37" i="4"/>
  <c r="D38" i="4"/>
  <c r="D39" i="4"/>
  <c r="D40" i="4"/>
  <c r="D41" i="4"/>
  <c r="D42" i="4"/>
  <c r="D43" i="4"/>
  <c r="D46" i="4"/>
  <c r="D47" i="4"/>
  <c r="D48" i="4"/>
  <c r="D50" i="4"/>
  <c r="D53" i="4"/>
  <c r="D54" i="4"/>
  <c r="D55" i="4"/>
  <c r="D56" i="4"/>
  <c r="H57" i="4"/>
  <c r="AB57" i="4"/>
  <c r="AA57" i="4"/>
  <c r="Z57" i="4"/>
  <c r="Y57" i="4"/>
  <c r="X57" i="4"/>
  <c r="W57" i="4"/>
  <c r="V57" i="4"/>
  <c r="U57" i="4"/>
  <c r="T57" i="4"/>
  <c r="S57" i="4"/>
  <c r="R57" i="4"/>
  <c r="Q57" i="4"/>
  <c r="P57" i="4"/>
  <c r="O57" i="4"/>
  <c r="N57" i="4"/>
  <c r="M57" i="4"/>
  <c r="K57" i="4"/>
  <c r="J57" i="4"/>
  <c r="I57" i="4"/>
  <c r="G57" i="4"/>
  <c r="F57" i="4"/>
  <c r="E57" i="4"/>
  <c r="C43" i="4"/>
  <c r="C42" i="4"/>
  <c r="C41" i="4"/>
  <c r="D5" i="26"/>
  <c r="B11" i="26"/>
  <c r="D11" i="26" s="1"/>
  <c r="D7" i="26"/>
  <c r="D8" i="26"/>
  <c r="C9" i="26"/>
  <c r="D9" i="26" s="1"/>
  <c r="D4" i="26"/>
  <c r="C5" i="3"/>
  <c r="C9" i="3" s="1"/>
  <c r="C10" i="3" s="1"/>
  <c r="AM10" i="3"/>
  <c r="AN10" i="3" s="1"/>
  <c r="AO10" i="3" s="1"/>
  <c r="AP10" i="3" s="1"/>
  <c r="AQ10" i="3" s="1"/>
  <c r="AR10" i="3" s="1"/>
  <c r="AS10" i="3" s="1"/>
  <c r="AT10" i="3" s="1"/>
  <c r="AU10" i="3" s="1"/>
  <c r="AV10" i="3" s="1"/>
  <c r="AW10" i="3" s="1"/>
  <c r="AX10" i="3" s="1"/>
  <c r="AA10" i="3"/>
  <c r="AB10" i="3" s="1"/>
  <c r="B9" i="3"/>
  <c r="O10" i="3"/>
  <c r="N3" i="6" s="1"/>
  <c r="B10" i="3"/>
  <c r="E8" i="35"/>
  <c r="D8" i="35"/>
  <c r="C8" i="35"/>
  <c r="E7" i="35"/>
  <c r="D7" i="35"/>
  <c r="C7" i="35"/>
  <c r="B4" i="35"/>
  <c r="B5" i="35" s="1"/>
  <c r="C4" i="35"/>
  <c r="C5" i="35" s="1"/>
  <c r="D4" i="35"/>
  <c r="D5" i="35" s="1"/>
  <c r="E4" i="35"/>
  <c r="E5" i="35" s="1"/>
  <c r="AB4" i="6" l="1"/>
  <c r="AC21" i="31"/>
  <c r="M21" i="31"/>
  <c r="L4" i="6"/>
  <c r="J4" i="6"/>
  <c r="K21" i="31"/>
  <c r="AT10" i="31"/>
  <c r="AT21" i="31" s="1"/>
  <c r="AK10" i="31"/>
  <c r="AW3" i="31"/>
  <c r="AW10" i="31" s="1"/>
  <c r="AW21" i="31" s="1"/>
  <c r="AM3" i="31"/>
  <c r="AM10" i="31" s="1"/>
  <c r="AM21" i="31" s="1"/>
  <c r="AA10" i="31"/>
  <c r="B3" i="6"/>
  <c r="D10" i="3"/>
  <c r="Y4" i="6"/>
  <c r="Z21" i="31"/>
  <c r="AR10" i="31"/>
  <c r="AR21" i="31" s="1"/>
  <c r="AT4" i="31"/>
  <c r="AH10" i="31"/>
  <c r="Q4" i="6"/>
  <c r="R21" i="31"/>
  <c r="E4" i="6"/>
  <c r="F21" i="31"/>
  <c r="AX10" i="31"/>
  <c r="AX21" i="31" s="1"/>
  <c r="H4" i="6"/>
  <c r="I21" i="31"/>
  <c r="V10" i="31"/>
  <c r="C10" i="31"/>
  <c r="B4" i="6" s="1"/>
  <c r="C4" i="6"/>
  <c r="G4" i="6"/>
  <c r="V4" i="6"/>
  <c r="AL10" i="31"/>
  <c r="AS10" i="31"/>
  <c r="AS21" i="31" s="1"/>
  <c r="AD10" i="31"/>
  <c r="AP3" i="31"/>
  <c r="AP10" i="31" s="1"/>
  <c r="AP21" i="31" s="1"/>
  <c r="D4" i="6"/>
  <c r="E21" i="31"/>
  <c r="P10" i="3"/>
  <c r="AJ21" i="31"/>
  <c r="AO3" i="31"/>
  <c r="AO10" i="31" s="1"/>
  <c r="AO21" i="31" s="1"/>
  <c r="AG10" i="31"/>
  <c r="S10" i="31"/>
  <c r="O10" i="31"/>
  <c r="L10" i="31"/>
  <c r="X10" i="31"/>
  <c r="AF10" i="31"/>
  <c r="AB21" i="31"/>
  <c r="T10" i="31"/>
  <c r="AA3" i="6"/>
  <c r="AC10" i="3"/>
  <c r="Y10" i="31"/>
  <c r="AI10" i="31"/>
  <c r="I4" i="6"/>
  <c r="O4" i="6"/>
  <c r="M4" i="6"/>
  <c r="N21" i="31"/>
  <c r="AU10" i="31"/>
  <c r="AU21" i="31" s="1"/>
  <c r="U21" i="31"/>
  <c r="Q10" i="31"/>
  <c r="G10" i="31"/>
  <c r="Z3" i="6"/>
  <c r="AE3" i="31"/>
  <c r="X21" i="31" l="1"/>
  <c r="W4" i="6"/>
  <c r="O3" i="6"/>
  <c r="Q10" i="3"/>
  <c r="C3" i="6"/>
  <c r="E10" i="3"/>
  <c r="F4" i="6"/>
  <c r="G21" i="31"/>
  <c r="AI21" i="31"/>
  <c r="AH4" i="6"/>
  <c r="B7" i="6"/>
  <c r="B5" i="6"/>
  <c r="AK4" i="6"/>
  <c r="AL21" i="31"/>
  <c r="X4" i="6"/>
  <c r="Y21" i="31"/>
  <c r="L21" i="31"/>
  <c r="K4" i="6"/>
  <c r="AA21" i="31"/>
  <c r="Z4" i="6"/>
  <c r="Z5" i="6" s="1"/>
  <c r="Z6" i="6" s="1"/>
  <c r="AB3" i="6"/>
  <c r="AD10" i="3"/>
  <c r="N4" i="6"/>
  <c r="N5" i="6" s="1"/>
  <c r="N6" i="6" s="1"/>
  <c r="O21" i="31"/>
  <c r="V21" i="31"/>
  <c r="U4" i="6"/>
  <c r="AG4" i="6"/>
  <c r="AH21" i="31"/>
  <c r="AQ3" i="31"/>
  <c r="AQ10" i="31" s="1"/>
  <c r="AQ21" i="31" s="1"/>
  <c r="AE10" i="31"/>
  <c r="P4" i="6"/>
  <c r="Q21" i="31"/>
  <c r="AA5" i="6"/>
  <c r="AA6" i="6" s="1"/>
  <c r="AC4" i="6"/>
  <c r="AD21" i="31"/>
  <c r="AE4" i="6"/>
  <c r="AF21" i="31"/>
  <c r="S21" i="31"/>
  <c r="R4" i="6"/>
  <c r="S4" i="6"/>
  <c r="T21" i="31"/>
  <c r="AG21" i="31"/>
  <c r="AF4" i="6"/>
  <c r="AK21" i="31"/>
  <c r="AJ4" i="6"/>
  <c r="C7" i="6" l="1"/>
  <c r="C5" i="6"/>
  <c r="C6" i="6" s="1"/>
  <c r="B8" i="6"/>
  <c r="C8" i="6" s="1"/>
  <c r="B6" i="6"/>
  <c r="P3" i="6"/>
  <c r="R10" i="3"/>
  <c r="AC3" i="6"/>
  <c r="AE10" i="3"/>
  <c r="D3" i="6"/>
  <c r="F10" i="3"/>
  <c r="O5" i="6"/>
  <c r="O6" i="6" s="1"/>
  <c r="AE21" i="31"/>
  <c r="AD4" i="6"/>
  <c r="AB5" i="6"/>
  <c r="AB6" i="6" s="1"/>
  <c r="AC5" i="6" l="1"/>
  <c r="AC6" i="6" s="1"/>
  <c r="D5" i="6"/>
  <c r="D6" i="6" s="1"/>
  <c r="D7" i="6"/>
  <c r="AD3" i="6"/>
  <c r="AF10" i="3"/>
  <c r="P5" i="6"/>
  <c r="P6" i="6" s="1"/>
  <c r="S10" i="3"/>
  <c r="Q3" i="6"/>
  <c r="E3" i="6"/>
  <c r="G10" i="3"/>
  <c r="F3" i="6" l="1"/>
  <c r="H10" i="3"/>
  <c r="AD5" i="6"/>
  <c r="AD6" i="6" s="1"/>
  <c r="AE3" i="6"/>
  <c r="AG10" i="3"/>
  <c r="Q5" i="6"/>
  <c r="Q6" i="6" s="1"/>
  <c r="E7" i="6"/>
  <c r="E5" i="6"/>
  <c r="E6" i="6" s="1"/>
  <c r="R3" i="6"/>
  <c r="T10" i="3"/>
  <c r="D8" i="6"/>
  <c r="E8" i="6" s="1"/>
  <c r="R5" i="6" l="1"/>
  <c r="R6" i="6" s="1"/>
  <c r="AF3" i="6"/>
  <c r="AH10" i="3"/>
  <c r="I10" i="3"/>
  <c r="G3" i="6"/>
  <c r="AE5" i="6"/>
  <c r="AE6" i="6" s="1"/>
  <c r="S3" i="6"/>
  <c r="U10" i="3"/>
  <c r="F5" i="6"/>
  <c r="F6" i="6" s="1"/>
  <c r="F7" i="6"/>
  <c r="H3" i="6" l="1"/>
  <c r="J10" i="3"/>
  <c r="AF5" i="6"/>
  <c r="AF6" i="6" s="1"/>
  <c r="T3" i="6"/>
  <c r="V10" i="3"/>
  <c r="G7" i="6"/>
  <c r="G5" i="6"/>
  <c r="G6" i="6" s="1"/>
  <c r="AG3" i="6"/>
  <c r="AI10" i="3"/>
  <c r="S5" i="6"/>
  <c r="S6" i="6" s="1"/>
  <c r="F8" i="6"/>
  <c r="G8" i="6" s="1"/>
  <c r="T5" i="6" l="1"/>
  <c r="T6" i="6" s="1"/>
  <c r="U3" i="6"/>
  <c r="W10" i="3"/>
  <c r="AH3" i="6"/>
  <c r="AJ10" i="3"/>
  <c r="I3" i="6"/>
  <c r="K10" i="3"/>
  <c r="AG5" i="6"/>
  <c r="AG6" i="6" s="1"/>
  <c r="H5" i="6"/>
  <c r="H6" i="6" s="1"/>
  <c r="H7" i="6"/>
  <c r="AH5" i="6" l="1"/>
  <c r="AH6" i="6" s="1"/>
  <c r="U5" i="6"/>
  <c r="U6" i="6" s="1"/>
  <c r="I7" i="6"/>
  <c r="I5" i="6"/>
  <c r="I6" i="6" s="1"/>
  <c r="V3" i="6"/>
  <c r="X10" i="3"/>
  <c r="H8" i="6"/>
  <c r="AI3" i="6"/>
  <c r="AK10" i="3"/>
  <c r="J3" i="6"/>
  <c r="L10" i="3"/>
  <c r="W3" i="6" l="1"/>
  <c r="Y10" i="3"/>
  <c r="K3" i="6"/>
  <c r="M10" i="3"/>
  <c r="V5" i="6"/>
  <c r="V6" i="6" s="1"/>
  <c r="J7" i="6"/>
  <c r="J5" i="6"/>
  <c r="J6" i="6" s="1"/>
  <c r="AL10" i="3"/>
  <c r="AK3" i="6" s="1"/>
  <c r="AJ3" i="6"/>
  <c r="AI5" i="6"/>
  <c r="AI6" i="6" s="1"/>
  <c r="I8" i="6"/>
  <c r="W5" i="6" l="1"/>
  <c r="W6" i="6" s="1"/>
  <c r="L3" i="6"/>
  <c r="N10" i="3"/>
  <c r="M3" i="6" s="1"/>
  <c r="AK5" i="6"/>
  <c r="AK6" i="6" s="1"/>
  <c r="J8" i="6"/>
  <c r="K7" i="6"/>
  <c r="K5" i="6"/>
  <c r="K6" i="6" s="1"/>
  <c r="AJ5" i="6"/>
  <c r="AJ6" i="6" s="1"/>
  <c r="X3" i="6"/>
  <c r="Z10" i="3"/>
  <c r="Y3" i="6" s="1"/>
  <c r="K8" i="6" l="1"/>
  <c r="X5" i="6"/>
  <c r="X6" i="6" s="1"/>
  <c r="Y5" i="6"/>
  <c r="Y6" i="6" s="1"/>
  <c r="M5" i="6"/>
  <c r="M6" i="6" s="1"/>
  <c r="L7" i="6"/>
  <c r="M7" i="6" s="1"/>
  <c r="N7" i="6" s="1"/>
  <c r="O7" i="6" s="1"/>
  <c r="P7" i="6" s="1"/>
  <c r="Q7" i="6" s="1"/>
  <c r="R7" i="6" s="1"/>
  <c r="S7" i="6" s="1"/>
  <c r="T7" i="6" s="1"/>
  <c r="U7" i="6" s="1"/>
  <c r="V7" i="6" s="1"/>
  <c r="W7" i="6" s="1"/>
  <c r="X7" i="6" s="1"/>
  <c r="Y7" i="6" s="1"/>
  <c r="Z7" i="6" s="1"/>
  <c r="AA7" i="6" s="1"/>
  <c r="AB7" i="6" s="1"/>
  <c r="AC7" i="6" s="1"/>
  <c r="AD7" i="6" s="1"/>
  <c r="AE7" i="6" s="1"/>
  <c r="AF7" i="6" s="1"/>
  <c r="AG7" i="6" s="1"/>
  <c r="AH7" i="6" s="1"/>
  <c r="AI7" i="6" s="1"/>
  <c r="AJ7" i="6" s="1"/>
  <c r="AK7" i="6" s="1"/>
  <c r="L5" i="6"/>
  <c r="L6" i="6" s="1"/>
  <c r="L8" i="6" l="1"/>
  <c r="M8" i="6" s="1"/>
  <c r="N8" i="6" s="1"/>
  <c r="O8" i="6" s="1"/>
  <c r="P8" i="6" s="1"/>
  <c r="Q8" i="6" s="1"/>
  <c r="R8" i="6" s="1"/>
  <c r="S8" i="6" s="1"/>
  <c r="T8" i="6" s="1"/>
  <c r="U8" i="6" s="1"/>
  <c r="V8" i="6" s="1"/>
  <c r="W8" i="6" s="1"/>
  <c r="X8" i="6" s="1"/>
  <c r="Y8" i="6" s="1"/>
  <c r="Z8" i="6" s="1"/>
  <c r="AA8" i="6" s="1"/>
  <c r="AB8" i="6" s="1"/>
  <c r="AC8" i="6" s="1"/>
  <c r="AD8" i="6" s="1"/>
  <c r="AE8" i="6" s="1"/>
  <c r="AF8" i="6" s="1"/>
  <c r="AG8" i="6" s="1"/>
  <c r="AH8" i="6" s="1"/>
  <c r="AI8" i="6" s="1"/>
  <c r="AJ8" i="6" s="1"/>
  <c r="AK8"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Roxanne Banta</author>
  </authors>
  <commentList>
    <comment ref="P3" authorId="0" shapeId="0" xr:uid="{00000000-0006-0000-0100-000001000000}">
      <text>
        <r>
          <rPr>
            <b/>
            <sz val="9"/>
            <color indexed="81"/>
            <rFont val="Verdana"/>
            <family val="2"/>
          </rPr>
          <t>Roxanne Banta:</t>
        </r>
        <r>
          <rPr>
            <sz val="9"/>
            <color indexed="81"/>
            <rFont val="Verdana"/>
            <family val="2"/>
          </rPr>
          <t xml:space="preserve">
jenna massage discounts</t>
        </r>
      </text>
    </comment>
    <comment ref="Q3" authorId="0" shapeId="0" xr:uid="{00000000-0006-0000-0100-000002000000}">
      <text>
        <r>
          <rPr>
            <b/>
            <sz val="9"/>
            <color indexed="81"/>
            <rFont val="Verdana"/>
            <family val="2"/>
          </rPr>
          <t>Roxanne Banta:</t>
        </r>
        <r>
          <rPr>
            <sz val="9"/>
            <color indexed="81"/>
            <rFont val="Verdana"/>
            <family val="2"/>
          </rPr>
          <t xml:space="preserve">
spring challenge and $80 monthly unlimitted</t>
        </r>
      </text>
    </comment>
    <comment ref="T3" authorId="0" shapeId="0" xr:uid="{00000000-0006-0000-0100-000003000000}">
      <text>
        <r>
          <rPr>
            <b/>
            <sz val="9"/>
            <color indexed="81"/>
            <rFont val="Verdana"/>
            <family val="2"/>
          </rPr>
          <t>Roxanne Banta:</t>
        </r>
        <r>
          <rPr>
            <sz val="9"/>
            <color indexed="81"/>
            <rFont val="Verdana"/>
            <family val="2"/>
          </rPr>
          <t xml:space="preserve">
was slow in may/june so had retail sale 25% off full priced apparel, class cards rolled back to 2011</t>
        </r>
      </text>
    </comment>
    <comment ref="X3" authorId="0" shapeId="0" xr:uid="{00000000-0006-0000-0100-000004000000}">
      <text>
        <r>
          <rPr>
            <b/>
            <sz val="9"/>
            <color indexed="81"/>
            <rFont val="Verdana"/>
            <family val="2"/>
          </rPr>
          <t>Roxanne Banta:</t>
        </r>
        <r>
          <rPr>
            <sz val="9"/>
            <color indexed="81"/>
            <rFont val="Verdana"/>
            <family val="2"/>
          </rPr>
          <t xml:space="preserve">
buy one, get one 30% swedish massage and regular priced retail</t>
        </r>
      </text>
    </comment>
    <comment ref="Y3" authorId="0" shapeId="0" xr:uid="{00000000-0006-0000-0100-000005000000}">
      <text>
        <r>
          <rPr>
            <b/>
            <sz val="9"/>
            <color indexed="81"/>
            <rFont val="Verdana"/>
            <family val="2"/>
          </rPr>
          <t>Roxanne Banta:</t>
        </r>
        <r>
          <rPr>
            <sz val="9"/>
            <color indexed="81"/>
            <rFont val="Verdana"/>
            <family val="2"/>
          </rPr>
          <t xml:space="preserve">
class card pricing announcement, maybe gift card offer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Roxanne Banta</author>
  </authors>
  <commentList>
    <comment ref="A9" authorId="0" shapeId="0" xr:uid="{00000000-0006-0000-0300-000001000000}">
      <text>
        <r>
          <rPr>
            <b/>
            <sz val="9"/>
            <color indexed="81"/>
            <rFont val="Tahoma"/>
            <family val="2"/>
          </rPr>
          <t>Roxanne Banta:</t>
        </r>
        <r>
          <rPr>
            <sz val="9"/>
            <color indexed="81"/>
            <rFont val="Tahoma"/>
            <family val="2"/>
          </rPr>
          <t xml:space="preserve">
events+family+series classes+workshops+tips</t>
        </r>
      </text>
    </comment>
    <comment ref="A11" authorId="0" shapeId="0" xr:uid="{00000000-0006-0000-0300-000002000000}">
      <text>
        <r>
          <rPr>
            <b/>
            <sz val="9"/>
            <color indexed="81"/>
            <rFont val="Tahoma"/>
            <family val="2"/>
          </rPr>
          <t>Roxanne Banta:</t>
        </r>
        <r>
          <rPr>
            <sz val="9"/>
            <color indexed="81"/>
            <rFont val="Tahoma"/>
            <family val="2"/>
          </rPr>
          <t xml:space="preserve">
should match with mbo &gt; sales by category</t>
        </r>
      </text>
    </comment>
    <comment ref="R11" authorId="0" shapeId="0" xr:uid="{00000000-0006-0000-0300-000003000000}">
      <text>
        <r>
          <rPr>
            <b/>
            <sz val="9"/>
            <color indexed="81"/>
            <rFont val="Verdana"/>
            <family val="2"/>
          </rPr>
          <t>Roxanne Banta:</t>
        </r>
        <r>
          <rPr>
            <sz val="9"/>
            <color indexed="81"/>
            <rFont val="Verdana"/>
            <family val="2"/>
          </rPr>
          <t xml:space="preserve">
first month using Daily Closeout per Accountants advice</t>
        </r>
      </text>
    </comment>
    <comment ref="U11" authorId="0" shapeId="0" xr:uid="{00000000-0006-0000-0300-000004000000}">
      <text>
        <r>
          <rPr>
            <b/>
            <sz val="9"/>
            <color indexed="81"/>
            <rFont val="Verdana"/>
            <family val="2"/>
          </rPr>
          <t>Roxanne Banta:</t>
        </r>
        <r>
          <rPr>
            <sz val="9"/>
            <color indexed="81"/>
            <rFont val="Verdana"/>
            <family val="2"/>
          </rPr>
          <t xml:space="preserve">
using sales by category with tax bc tax is counting as an expense so it makes sense it appear here as well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Roxanne Banta</author>
  </authors>
  <commentList>
    <comment ref="S22" authorId="0" shapeId="0" xr:uid="{00000000-0006-0000-0500-000001000000}">
      <text>
        <r>
          <rPr>
            <b/>
            <sz val="9"/>
            <color indexed="81"/>
            <rFont val="Verdana"/>
            <family val="2"/>
          </rPr>
          <t>Roxanne Banta:</t>
        </r>
        <r>
          <rPr>
            <sz val="9"/>
            <color indexed="81"/>
            <rFont val="Verdana"/>
            <family val="2"/>
          </rPr>
          <t xml:space="preserve">
attending training w/Shiva? 4/19</t>
        </r>
      </text>
    </comment>
    <comment ref="Y22" authorId="0" shapeId="0" xr:uid="{00000000-0006-0000-0500-000002000000}">
      <text>
        <r>
          <rPr>
            <b/>
            <sz val="9"/>
            <color indexed="81"/>
            <rFont val="Verdana"/>
            <family val="2"/>
          </rPr>
          <t>Roxanne Banta:</t>
        </r>
        <r>
          <rPr>
            <sz val="9"/>
            <color indexed="81"/>
            <rFont val="Verdana"/>
            <family val="2"/>
          </rPr>
          <t xml:space="preserve">
training w/shiva 10/3?</t>
        </r>
      </text>
    </comment>
    <comment ref="Z22" authorId="0" shapeId="0" xr:uid="{00000000-0006-0000-0500-000003000000}">
      <text>
        <r>
          <rPr>
            <b/>
            <sz val="9"/>
            <color indexed="81"/>
            <rFont val="Verdana"/>
            <family val="2"/>
          </rPr>
          <t>Roxanne Banta:</t>
        </r>
        <r>
          <rPr>
            <sz val="9"/>
            <color indexed="81"/>
            <rFont val="Verdana"/>
            <family val="2"/>
          </rPr>
          <t xml:space="preserve">
training w/Shiva 11/3</t>
        </r>
      </text>
    </comment>
    <comment ref="AE22" authorId="0" shapeId="0" xr:uid="{00000000-0006-0000-0500-000004000000}">
      <text>
        <r>
          <rPr>
            <b/>
            <sz val="9"/>
            <color indexed="81"/>
            <rFont val="Verdana"/>
            <family val="2"/>
          </rPr>
          <t>Roxanne Banta:</t>
        </r>
        <r>
          <rPr>
            <sz val="9"/>
            <color indexed="81"/>
            <rFont val="Verdana"/>
            <family val="2"/>
          </rPr>
          <t xml:space="preserve">
attending training w/Shiva? 4/19</t>
        </r>
      </text>
    </comment>
    <comment ref="AK22" authorId="0" shapeId="0" xr:uid="{00000000-0006-0000-0500-000005000000}">
      <text>
        <r>
          <rPr>
            <b/>
            <sz val="9"/>
            <color indexed="81"/>
            <rFont val="Verdana"/>
            <family val="2"/>
          </rPr>
          <t>Roxanne Banta:</t>
        </r>
        <r>
          <rPr>
            <sz val="9"/>
            <color indexed="81"/>
            <rFont val="Verdana"/>
            <family val="2"/>
          </rPr>
          <t xml:space="preserve">
training w/shiva 10/3?</t>
        </r>
      </text>
    </comment>
    <comment ref="AL22" authorId="0" shapeId="0" xr:uid="{00000000-0006-0000-0500-000006000000}">
      <text>
        <r>
          <rPr>
            <b/>
            <sz val="9"/>
            <color indexed="81"/>
            <rFont val="Verdana"/>
            <family val="2"/>
          </rPr>
          <t>Roxanne Banta:</t>
        </r>
        <r>
          <rPr>
            <sz val="9"/>
            <color indexed="81"/>
            <rFont val="Verdana"/>
            <family val="2"/>
          </rPr>
          <t xml:space="preserve">
training w/Shiva 11/3</t>
        </r>
      </text>
    </comment>
    <comment ref="AQ22" authorId="0" shapeId="0" xr:uid="{00000000-0006-0000-0500-000007000000}">
      <text>
        <r>
          <rPr>
            <b/>
            <sz val="9"/>
            <color indexed="81"/>
            <rFont val="Verdana"/>
            <family val="2"/>
          </rPr>
          <t>Roxanne Banta:</t>
        </r>
        <r>
          <rPr>
            <sz val="9"/>
            <color indexed="81"/>
            <rFont val="Verdana"/>
            <family val="2"/>
          </rPr>
          <t xml:space="preserve">
attending training w/Shiva? 4/19</t>
        </r>
      </text>
    </comment>
    <comment ref="AW22" authorId="0" shapeId="0" xr:uid="{00000000-0006-0000-0500-000008000000}">
      <text>
        <r>
          <rPr>
            <b/>
            <sz val="9"/>
            <color indexed="81"/>
            <rFont val="Verdana"/>
            <family val="2"/>
          </rPr>
          <t>Roxanne Banta:</t>
        </r>
        <r>
          <rPr>
            <sz val="9"/>
            <color indexed="81"/>
            <rFont val="Verdana"/>
            <family val="2"/>
          </rPr>
          <t xml:space="preserve">
training w/shiva 10/3?</t>
        </r>
      </text>
    </comment>
    <comment ref="AX22" authorId="0" shapeId="0" xr:uid="{00000000-0006-0000-0500-000009000000}">
      <text>
        <r>
          <rPr>
            <b/>
            <sz val="9"/>
            <color indexed="81"/>
            <rFont val="Verdana"/>
            <family val="2"/>
          </rPr>
          <t>Roxanne Banta:</t>
        </r>
        <r>
          <rPr>
            <sz val="9"/>
            <color indexed="81"/>
            <rFont val="Verdana"/>
            <family val="2"/>
          </rPr>
          <t xml:space="preserve">
training w/Shiva 11/3</t>
        </r>
      </text>
    </comment>
  </commentList>
</comments>
</file>

<file path=xl/sharedStrings.xml><?xml version="1.0" encoding="utf-8"?>
<sst xmlns="http://schemas.openxmlformats.org/spreadsheetml/2006/main" count="396" uniqueCount="216">
  <si>
    <t>TOTAL</t>
    <phoneticPr fontId="43" type="noConversion"/>
  </si>
  <si>
    <t>May</t>
    <phoneticPr fontId="43" type="noConversion"/>
  </si>
  <si>
    <t>Total</t>
    <phoneticPr fontId="43" type="noConversion"/>
  </si>
  <si>
    <t>Jan</t>
    <phoneticPr fontId="43" type="noConversion"/>
  </si>
  <si>
    <t>Aug</t>
    <phoneticPr fontId="43" type="noConversion"/>
  </si>
  <si>
    <t>Internet</t>
  </si>
  <si>
    <t>Bank Balance</t>
  </si>
  <si>
    <t>Total</t>
    <phoneticPr fontId="43" type="noConversion"/>
  </si>
  <si>
    <t>Credit Card Fees</t>
    <phoneticPr fontId="43" type="noConversion"/>
  </si>
  <si>
    <t>Mar</t>
    <phoneticPr fontId="43" type="noConversion"/>
  </si>
  <si>
    <t>2010 Avg/Mo</t>
    <phoneticPr fontId="43" type="noConversion"/>
  </si>
  <si>
    <t>Misc</t>
    <phoneticPr fontId="43" type="noConversion"/>
  </si>
  <si>
    <t>Bodywork</t>
  </si>
  <si>
    <t>April</t>
    <phoneticPr fontId="43" type="noConversion"/>
  </si>
  <si>
    <t>Revenue</t>
    <phoneticPr fontId="43" type="noConversion"/>
  </si>
  <si>
    <t>Google Adwords</t>
    <phoneticPr fontId="43" type="noConversion"/>
  </si>
  <si>
    <t>Trash Removal</t>
  </si>
  <si>
    <t>YTD Revenue</t>
    <phoneticPr fontId="43" type="noConversion"/>
  </si>
  <si>
    <t>Expenses</t>
    <phoneticPr fontId="43" type="noConversion"/>
  </si>
  <si>
    <t>Charity donation</t>
    <phoneticPr fontId="43" type="noConversion"/>
  </si>
  <si>
    <t>Computer Software</t>
    <phoneticPr fontId="43" type="noConversion"/>
  </si>
  <si>
    <t>Health Ins - Blue Sheild</t>
    <phoneticPr fontId="43" type="noConversion"/>
  </si>
  <si>
    <t>YTD</t>
    <phoneticPr fontId="43" type="noConversion"/>
  </si>
  <si>
    <t>Y/Y Growth</t>
    <phoneticPr fontId="43" type="noConversion"/>
  </si>
  <si>
    <t>Supplies</t>
    <phoneticPr fontId="43" type="noConversion"/>
  </si>
  <si>
    <t>Online Ads</t>
    <phoneticPr fontId="43" type="noConversion"/>
  </si>
  <si>
    <t>Dec</t>
    <phoneticPr fontId="43" type="noConversion"/>
  </si>
  <si>
    <t>Conventions and Meetings</t>
  </si>
  <si>
    <t>Nov</t>
    <phoneticPr fontId="43" type="noConversion"/>
  </si>
  <si>
    <t>Marketing</t>
    <phoneticPr fontId="43" type="noConversion"/>
  </si>
  <si>
    <t>Other/Tip</t>
    <phoneticPr fontId="43" type="noConversion"/>
  </si>
  <si>
    <t>Deposits</t>
    <phoneticPr fontId="43" type="noConversion"/>
  </si>
  <si>
    <t>Total Actual</t>
    <phoneticPr fontId="43" type="noConversion"/>
  </si>
  <si>
    <t>Liability - Philadelphia</t>
  </si>
  <si>
    <t>Flood Ins</t>
  </si>
  <si>
    <t>Jun</t>
    <phoneticPr fontId="43" type="noConversion"/>
  </si>
  <si>
    <t>Admin General</t>
    <phoneticPr fontId="43" type="noConversion"/>
  </si>
  <si>
    <t>May</t>
    <phoneticPr fontId="43" type="noConversion"/>
  </si>
  <si>
    <t>Feb</t>
    <phoneticPr fontId="43" type="noConversion"/>
  </si>
  <si>
    <t>Continuing Ed</t>
    <phoneticPr fontId="43" type="noConversion"/>
  </si>
  <si>
    <t>Advertising General</t>
    <phoneticPr fontId="43" type="noConversion"/>
  </si>
  <si>
    <t>Facilities</t>
    <phoneticPr fontId="43" type="noConversion"/>
  </si>
  <si>
    <t>Taxes Property</t>
    <phoneticPr fontId="43" type="noConversion"/>
  </si>
  <si>
    <t>Actual</t>
    <phoneticPr fontId="43" type="noConversion"/>
  </si>
  <si>
    <t>%</t>
    <phoneticPr fontId="43" type="noConversion"/>
  </si>
  <si>
    <t>Locksmith</t>
    <phoneticPr fontId="43" type="noConversion"/>
  </si>
  <si>
    <t>Transportation</t>
    <phoneticPr fontId="43" type="noConversion"/>
  </si>
  <si>
    <t>Retail</t>
  </si>
  <si>
    <t>COGS</t>
    <phoneticPr fontId="43" type="noConversion"/>
  </si>
  <si>
    <t>Jan</t>
    <phoneticPr fontId="43" type="noConversion"/>
  </si>
  <si>
    <t>Proj</t>
    <phoneticPr fontId="43" type="noConversion"/>
  </si>
  <si>
    <t>Expenses Summarized</t>
    <phoneticPr fontId="43" type="noConversion"/>
  </si>
  <si>
    <t>Teacher Payroll</t>
  </si>
  <si>
    <t>Feb</t>
    <phoneticPr fontId="43" type="noConversion"/>
  </si>
  <si>
    <t>TOTAL</t>
    <phoneticPr fontId="43" type="noConversion"/>
  </si>
  <si>
    <t>Dec</t>
  </si>
  <si>
    <t>Print Collateral</t>
    <phoneticPr fontId="43" type="noConversion"/>
  </si>
  <si>
    <t>Facebook Ads</t>
    <phoneticPr fontId="43" type="noConversion"/>
  </si>
  <si>
    <t>May</t>
    <phoneticPr fontId="43" type="noConversion"/>
  </si>
  <si>
    <t>Aug</t>
    <phoneticPr fontId="43" type="noConversion"/>
  </si>
  <si>
    <t>YTD Profit</t>
    <phoneticPr fontId="43" type="noConversion"/>
  </si>
  <si>
    <t>Jun</t>
  </si>
  <si>
    <t>Admin / General</t>
    <phoneticPr fontId="43" type="noConversion"/>
  </si>
  <si>
    <t>Travel Expenses</t>
    <phoneticPr fontId="43" type="noConversion"/>
  </si>
  <si>
    <t>Repairs and Maintenance</t>
  </si>
  <si>
    <t>Jun</t>
    <phoneticPr fontId="43" type="noConversion"/>
  </si>
  <si>
    <t>M/M % Revenue</t>
  </si>
  <si>
    <t>Y/Y % Revenue</t>
  </si>
  <si>
    <t>Taxes-state</t>
    <phoneticPr fontId="43" type="noConversion"/>
  </si>
  <si>
    <t>WS</t>
    <phoneticPr fontId="43" type="noConversion"/>
  </si>
  <si>
    <t>Rental Income</t>
    <phoneticPr fontId="43" type="noConversion"/>
  </si>
  <si>
    <t>%</t>
    <phoneticPr fontId="43" type="noConversion"/>
  </si>
  <si>
    <t>Online</t>
    <phoneticPr fontId="43" type="noConversion"/>
  </si>
  <si>
    <t>M/M Growth</t>
    <phoneticPr fontId="43" type="noConversion"/>
  </si>
  <si>
    <t>Bodywork</t>
    <phoneticPr fontId="43" type="noConversion"/>
  </si>
  <si>
    <t>Jan</t>
    <phoneticPr fontId="43" type="noConversion"/>
  </si>
  <si>
    <t>Revenue</t>
  </si>
  <si>
    <t>Licenses &amp; Permits</t>
  </si>
  <si>
    <t>Publications &amp; Books</t>
  </si>
  <si>
    <t>Aug</t>
  </si>
  <si>
    <t>Sep</t>
  </si>
  <si>
    <t>Oct</t>
  </si>
  <si>
    <t>Nov</t>
  </si>
  <si>
    <t>Revenue Projected vs Actual</t>
    <phoneticPr fontId="43" type="noConversion"/>
  </si>
  <si>
    <t>Year 3</t>
    <phoneticPr fontId="43" type="noConversion"/>
  </si>
  <si>
    <t>Budget</t>
    <phoneticPr fontId="43" type="noConversion"/>
  </si>
  <si>
    <t>Budget Amts</t>
    <phoneticPr fontId="43" type="noConversion"/>
  </si>
  <si>
    <t>Nov</t>
    <phoneticPr fontId="43" type="noConversion"/>
  </si>
  <si>
    <t>Budget</t>
    <phoneticPr fontId="43" type="noConversion"/>
  </si>
  <si>
    <t>GRAND TOTAL</t>
    <phoneticPr fontId="43" type="noConversion"/>
  </si>
  <si>
    <t>Travel and Education</t>
    <phoneticPr fontId="43" type="noConversion"/>
  </si>
  <si>
    <t>Water &amp; Sewer</t>
  </si>
  <si>
    <t>Dashboard</t>
    <phoneticPr fontId="43" type="noConversion"/>
  </si>
  <si>
    <t>Bottled Water</t>
  </si>
  <si>
    <t>Electricity</t>
  </si>
  <si>
    <t>Inventory Expenses</t>
  </si>
  <si>
    <t>Clothing</t>
    <phoneticPr fontId="43" type="noConversion"/>
  </si>
  <si>
    <t>Postage and Delivery</t>
    <phoneticPr fontId="43" type="noConversion"/>
  </si>
  <si>
    <t>Prescriptions</t>
    <phoneticPr fontId="43" type="noConversion"/>
  </si>
  <si>
    <t>Birds Eye</t>
    <phoneticPr fontId="43" type="noConversion"/>
  </si>
  <si>
    <t>Studio Improvements</t>
    <phoneticPr fontId="43" type="noConversion"/>
  </si>
  <si>
    <t>Insurance</t>
    <phoneticPr fontId="43" type="noConversion"/>
  </si>
  <si>
    <t>Description</t>
    <phoneticPr fontId="43" type="noConversion"/>
  </si>
  <si>
    <t>Equipment</t>
    <phoneticPr fontId="43" type="noConversion"/>
  </si>
  <si>
    <t>Operating Expenses</t>
    <phoneticPr fontId="43" type="noConversion"/>
  </si>
  <si>
    <t>Jul</t>
    <phoneticPr fontId="43" type="noConversion"/>
  </si>
  <si>
    <t>Aug</t>
    <phoneticPr fontId="43" type="noConversion"/>
  </si>
  <si>
    <t>Sep</t>
    <phoneticPr fontId="43" type="noConversion"/>
  </si>
  <si>
    <t>Oct</t>
    <phoneticPr fontId="43" type="noConversion"/>
  </si>
  <si>
    <t>Nov</t>
    <phoneticPr fontId="43" type="noConversion"/>
  </si>
  <si>
    <t>Dec</t>
    <phoneticPr fontId="43" type="noConversion"/>
  </si>
  <si>
    <t>Feb</t>
    <phoneticPr fontId="43" type="noConversion"/>
  </si>
  <si>
    <t>Net Margin</t>
    <phoneticPr fontId="43" type="noConversion"/>
  </si>
  <si>
    <t>Apr</t>
    <phoneticPr fontId="43" type="noConversion"/>
  </si>
  <si>
    <t>Classes</t>
    <phoneticPr fontId="43" type="noConversion"/>
  </si>
  <si>
    <t>Contract Instructors</t>
  </si>
  <si>
    <t>Net Profit</t>
  </si>
  <si>
    <t>Jan</t>
    <phoneticPr fontId="43" type="noConversion"/>
  </si>
  <si>
    <t>Apr</t>
    <phoneticPr fontId="43" type="noConversion"/>
  </si>
  <si>
    <t>Taxes-BOE</t>
    <phoneticPr fontId="43" type="noConversion"/>
  </si>
  <si>
    <t>Graphic Design</t>
    <phoneticPr fontId="43" type="noConversion"/>
  </si>
  <si>
    <t>Gas</t>
  </si>
  <si>
    <t>Jan</t>
  </si>
  <si>
    <t>Mar</t>
    <phoneticPr fontId="43" type="noConversion"/>
  </si>
  <si>
    <t>Apr</t>
    <phoneticPr fontId="43" type="noConversion"/>
  </si>
  <si>
    <t>May</t>
    <phoneticPr fontId="43" type="noConversion"/>
  </si>
  <si>
    <t>Professional Education</t>
  </si>
  <si>
    <t>Jan</t>
    <phoneticPr fontId="43" type="noConversion"/>
  </si>
  <si>
    <t>Category</t>
    <phoneticPr fontId="43" type="noConversion"/>
  </si>
  <si>
    <t>Mar</t>
    <phoneticPr fontId="43" type="noConversion"/>
  </si>
  <si>
    <t>Taxes-Fed</t>
    <phoneticPr fontId="43" type="noConversion"/>
  </si>
  <si>
    <t>Feb</t>
    <phoneticPr fontId="43" type="noConversion"/>
  </si>
  <si>
    <t>Meals and Entertainment</t>
  </si>
  <si>
    <t>Actual</t>
    <phoneticPr fontId="43" type="noConversion"/>
  </si>
  <si>
    <t>Payroll</t>
  </si>
  <si>
    <t>Wages &amp; Salaries</t>
  </si>
  <si>
    <t>May</t>
    <phoneticPr fontId="43" type="noConversion"/>
  </si>
  <si>
    <t>Sep</t>
    <phoneticPr fontId="43" type="noConversion"/>
  </si>
  <si>
    <t>Jul</t>
  </si>
  <si>
    <t>Retail</t>
    <phoneticPr fontId="43" type="noConversion"/>
  </si>
  <si>
    <t>Payroll Taxes</t>
  </si>
  <si>
    <t>Misc</t>
  </si>
  <si>
    <t>Supplies</t>
  </si>
  <si>
    <t>Sept</t>
    <phoneticPr fontId="43" type="noConversion"/>
  </si>
  <si>
    <t>Aug</t>
    <phoneticPr fontId="43" type="noConversion"/>
  </si>
  <si>
    <t>Sept</t>
    <phoneticPr fontId="43" type="noConversion"/>
  </si>
  <si>
    <t>Act</t>
    <phoneticPr fontId="43" type="noConversion"/>
  </si>
  <si>
    <t>Apr</t>
    <phoneticPr fontId="43" type="noConversion"/>
  </si>
  <si>
    <t>May</t>
    <phoneticPr fontId="43" type="noConversion"/>
  </si>
  <si>
    <t>Finance Charge</t>
  </si>
  <si>
    <t>Rent</t>
  </si>
  <si>
    <t>Workshops</t>
    <phoneticPr fontId="43" type="noConversion"/>
  </si>
  <si>
    <t>Other/Else/Tips</t>
    <phoneticPr fontId="43" type="noConversion"/>
  </si>
  <si>
    <t>Deposits</t>
    <phoneticPr fontId="43" type="noConversion"/>
  </si>
  <si>
    <t>Oct</t>
    <phoneticPr fontId="43" type="noConversion"/>
  </si>
  <si>
    <t>Proj</t>
    <phoneticPr fontId="43" type="noConversion"/>
  </si>
  <si>
    <t>Act</t>
    <phoneticPr fontId="43" type="noConversion"/>
  </si>
  <si>
    <t>%</t>
    <phoneticPr fontId="43" type="noConversion"/>
  </si>
  <si>
    <t>Oct</t>
    <phoneticPr fontId="43" type="noConversion"/>
  </si>
  <si>
    <t>Admin Other/Desk Petty Cash</t>
    <phoneticPr fontId="43" type="noConversion"/>
  </si>
  <si>
    <t>Actual</t>
    <phoneticPr fontId="43" type="noConversion"/>
  </si>
  <si>
    <t>Apr</t>
    <phoneticPr fontId="43" type="noConversion"/>
  </si>
  <si>
    <t>July</t>
    <phoneticPr fontId="43" type="noConversion"/>
  </si>
  <si>
    <t>Feb</t>
    <phoneticPr fontId="43" type="noConversion"/>
  </si>
  <si>
    <t>%</t>
    <phoneticPr fontId="43" type="noConversion"/>
  </si>
  <si>
    <t>May</t>
    <phoneticPr fontId="43" type="noConversion"/>
  </si>
  <si>
    <t>Yearly at a Glance</t>
    <phoneticPr fontId="43" type="noConversion"/>
  </si>
  <si>
    <t>Oct</t>
    <phoneticPr fontId="43" type="noConversion"/>
  </si>
  <si>
    <t>Y/Y</t>
    <phoneticPr fontId="43" type="noConversion"/>
  </si>
  <si>
    <t>Expenses</t>
    <phoneticPr fontId="43" type="noConversion"/>
  </si>
  <si>
    <t>Profit</t>
    <phoneticPr fontId="43" type="noConversion"/>
  </si>
  <si>
    <t>May</t>
    <phoneticPr fontId="43" type="noConversion"/>
  </si>
  <si>
    <t>Apr</t>
    <phoneticPr fontId="43" type="noConversion"/>
  </si>
  <si>
    <t>Aug</t>
    <phoneticPr fontId="43" type="noConversion"/>
  </si>
  <si>
    <t>Total Expenses</t>
  </si>
  <si>
    <t>Payroll Service Processing</t>
  </si>
  <si>
    <t>Alarm</t>
  </si>
  <si>
    <t>Telephone</t>
  </si>
  <si>
    <t>Returned Deposit Items</t>
    <phoneticPr fontId="43" type="noConversion"/>
  </si>
  <si>
    <t>Jan</t>
    <phoneticPr fontId="43" type="noConversion"/>
  </si>
  <si>
    <t>Actual</t>
    <phoneticPr fontId="43" type="noConversion"/>
  </si>
  <si>
    <t>%</t>
    <phoneticPr fontId="43" type="noConversion"/>
  </si>
  <si>
    <t>Workshops</t>
    <phoneticPr fontId="43" type="noConversion"/>
  </si>
  <si>
    <t>Revenue</t>
    <phoneticPr fontId="43" type="noConversion"/>
  </si>
  <si>
    <t>June</t>
    <phoneticPr fontId="43" type="noConversion"/>
  </si>
  <si>
    <t>Lodging</t>
    <phoneticPr fontId="43" type="noConversion"/>
  </si>
  <si>
    <t>Worker's Comp - Employers</t>
    <phoneticPr fontId="43" type="noConversion"/>
  </si>
  <si>
    <t>Website Expense</t>
  </si>
  <si>
    <t>Feb</t>
    <phoneticPr fontId="43" type="noConversion"/>
  </si>
  <si>
    <t>Mar</t>
    <phoneticPr fontId="43" type="noConversion"/>
  </si>
  <si>
    <t>Contract WS Instr</t>
    <phoneticPr fontId="43" type="noConversion"/>
  </si>
  <si>
    <t>Office Supplies</t>
  </si>
  <si>
    <t>Op Expenses</t>
    <phoneticPr fontId="43" type="noConversion"/>
  </si>
  <si>
    <t>Dec</t>
    <phoneticPr fontId="43" type="noConversion"/>
  </si>
  <si>
    <t>Jul</t>
    <phoneticPr fontId="43" type="noConversion"/>
  </si>
  <si>
    <t>Total</t>
    <phoneticPr fontId="43" type="noConversion"/>
  </si>
  <si>
    <t>+</t>
    <phoneticPr fontId="43" type="noConversion"/>
  </si>
  <si>
    <t>Life Insurance - SBLI</t>
  </si>
  <si>
    <t>E-Mail</t>
    <phoneticPr fontId="43" type="noConversion"/>
  </si>
  <si>
    <t>Professional Fees</t>
  </si>
  <si>
    <t>Mar</t>
    <phoneticPr fontId="43" type="noConversion"/>
  </si>
  <si>
    <t>Act</t>
    <phoneticPr fontId="43" type="noConversion"/>
  </si>
  <si>
    <t>%</t>
    <phoneticPr fontId="43" type="noConversion"/>
  </si>
  <si>
    <t>Marketing</t>
    <phoneticPr fontId="43" type="noConversion"/>
  </si>
  <si>
    <t>YEAR1</t>
  </si>
  <si>
    <t>YEAR2</t>
  </si>
  <si>
    <t>Year1</t>
  </si>
  <si>
    <t>Year2</t>
  </si>
  <si>
    <t>Year3</t>
  </si>
  <si>
    <t>Year 4</t>
  </si>
  <si>
    <t>Appointments</t>
  </si>
  <si>
    <t>Instructors</t>
  </si>
  <si>
    <t>Year 1</t>
  </si>
  <si>
    <t>Year 2</t>
  </si>
  <si>
    <t>Year 3</t>
  </si>
  <si>
    <t>year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</si>
</sst>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
    <numFmt numFmtId="165" formatCode="&quot;$&quot;#,##0.00"/>
  </numFmts>
  <fonts count="75" x14ac:knownFonts="1">
    <font>
      <sz val="10"/>
      <name val="Verdana"/>
    </font>
    <font>
      <b/>
      <sz val="10"/>
      <name val="Verdana"/>
    </font>
    <font>
      <sz val="10"/>
      <name val="Verdana"/>
    </font>
    <font>
      <b/>
      <sz val="10"/>
      <name val="Verdana"/>
    </font>
    <font>
      <sz val="10"/>
      <name val="Verdana"/>
    </font>
    <font>
      <b/>
      <sz val="10"/>
      <name val="Verdana"/>
    </font>
    <font>
      <sz val="10"/>
      <name val="Verdana"/>
    </font>
    <font>
      <sz val="10"/>
      <name val="Verdana"/>
    </font>
    <font>
      <sz val="10"/>
      <name val="Verdana"/>
    </font>
    <font>
      <sz val="10"/>
      <name val="Verdana"/>
    </font>
    <font>
      <b/>
      <sz val="10"/>
      <name val="Verdana"/>
    </font>
    <font>
      <sz val="10"/>
      <name val="Verdana"/>
    </font>
    <font>
      <b/>
      <sz val="10"/>
      <name val="Verdana"/>
    </font>
    <font>
      <sz val="10"/>
      <name val="Verdana"/>
    </font>
    <font>
      <b/>
      <sz val="10"/>
      <name val="Verdana"/>
    </font>
    <font>
      <sz val="10"/>
      <name val="Verdana"/>
    </font>
    <font>
      <b/>
      <sz val="10"/>
      <name val="Verdana"/>
    </font>
    <font>
      <sz val="10"/>
      <name val="Verdana"/>
    </font>
    <font>
      <b/>
      <sz val="10"/>
      <name val="Verdana"/>
    </font>
    <font>
      <sz val="10"/>
      <name val="Verdana"/>
    </font>
    <font>
      <sz val="10"/>
      <name val="Verdana"/>
    </font>
    <font>
      <b/>
      <sz val="10"/>
      <name val="Verdana"/>
    </font>
    <font>
      <b/>
      <sz val="10"/>
      <name val="Verdana"/>
    </font>
    <font>
      <b/>
      <sz val="10"/>
      <name val="Verdana"/>
    </font>
    <font>
      <sz val="10"/>
      <name val="Verdana"/>
    </font>
    <font>
      <sz val="10"/>
      <name val="Verdana"/>
    </font>
    <font>
      <b/>
      <sz val="10"/>
      <name val="Verdana"/>
    </font>
    <font>
      <sz val="10"/>
      <name val="Verdana"/>
    </font>
    <font>
      <sz val="10"/>
      <name val="Verdana"/>
    </font>
    <font>
      <b/>
      <sz val="10"/>
      <name val="Verdana"/>
    </font>
    <font>
      <sz val="10"/>
      <name val="Verdana"/>
    </font>
    <font>
      <b/>
      <sz val="10"/>
      <name val="Verdana"/>
    </font>
    <font>
      <sz val="10"/>
      <name val="Verdana"/>
    </font>
    <font>
      <sz val="10"/>
      <name val="Verdana"/>
    </font>
    <font>
      <sz val="10"/>
      <name val="Verdana"/>
    </font>
    <font>
      <sz val="10"/>
      <name val="Verdana"/>
    </font>
    <font>
      <b/>
      <sz val="10"/>
      <name val="Verdana"/>
    </font>
    <font>
      <b/>
      <sz val="10"/>
      <name val="Verdana"/>
    </font>
    <font>
      <sz val="10"/>
      <name val="Verdana"/>
    </font>
    <font>
      <b/>
      <sz val="10"/>
      <name val="Verdana"/>
    </font>
    <font>
      <sz val="10"/>
      <name val="Verdana"/>
    </font>
    <font>
      <b/>
      <sz val="10"/>
      <name val="Verdana"/>
    </font>
    <font>
      <sz val="10"/>
      <name val="Verdana"/>
    </font>
    <font>
      <sz val="8"/>
      <name val="Verdana"/>
    </font>
    <font>
      <sz val="10"/>
      <color indexed="48"/>
      <name val="Verdana"/>
      <family val="2"/>
    </font>
    <font>
      <sz val="10"/>
      <color indexed="10"/>
      <name val="Verdana"/>
      <family val="2"/>
    </font>
    <font>
      <sz val="10"/>
      <color indexed="12"/>
      <name val="Verdana"/>
      <family val="2"/>
    </font>
    <font>
      <sz val="10"/>
      <color indexed="8"/>
      <name val="Verdana"/>
      <family val="2"/>
    </font>
    <font>
      <b/>
      <sz val="12"/>
      <color indexed="9"/>
      <name val="Verdana"/>
      <family val="2"/>
    </font>
    <font>
      <sz val="10"/>
      <name val="Verdana"/>
    </font>
    <font>
      <b/>
      <sz val="10"/>
      <name val="Verdana"/>
    </font>
    <font>
      <sz val="12"/>
      <color indexed="9"/>
      <name val="Verdana"/>
      <family val="2"/>
    </font>
    <font>
      <b/>
      <sz val="14"/>
      <color indexed="9"/>
      <name val="Verdana"/>
      <family val="2"/>
    </font>
    <font>
      <sz val="14"/>
      <color indexed="9"/>
      <name val="Verdana"/>
      <family val="2"/>
    </font>
    <font>
      <b/>
      <sz val="10"/>
      <color indexed="48"/>
      <name val="Verdana"/>
      <family val="2"/>
    </font>
    <font>
      <b/>
      <sz val="10"/>
      <color indexed="10"/>
      <name val="Verdana"/>
      <family val="2"/>
    </font>
    <font>
      <sz val="10"/>
      <name val="Verdana"/>
    </font>
    <font>
      <sz val="9"/>
      <color indexed="81"/>
      <name val="Tahoma"/>
      <family val="2"/>
    </font>
    <font>
      <b/>
      <sz val="9"/>
      <color indexed="81"/>
      <name val="Tahoma"/>
      <family val="2"/>
    </font>
    <font>
      <sz val="9"/>
      <color indexed="81"/>
      <name val="Verdana"/>
      <family val="2"/>
    </font>
    <font>
      <b/>
      <sz val="9"/>
      <color indexed="81"/>
      <name val="Verdana"/>
      <family val="2"/>
    </font>
    <font>
      <sz val="10"/>
      <name val="Verdana"/>
    </font>
    <font>
      <b/>
      <sz val="12"/>
      <name val="Verdana"/>
      <family val="2"/>
    </font>
    <font>
      <b/>
      <sz val="10"/>
      <name val="Verdana"/>
    </font>
    <font>
      <sz val="10"/>
      <name val="Verdana"/>
    </font>
    <font>
      <b/>
      <sz val="10"/>
      <name val="Verdana"/>
    </font>
    <font>
      <sz val="12"/>
      <name val="Verdana"/>
    </font>
    <font>
      <sz val="10"/>
      <name val="Verdana"/>
    </font>
    <font>
      <b/>
      <sz val="10"/>
      <name val="Verdana"/>
    </font>
    <font>
      <sz val="10"/>
      <name val="Verdana"/>
    </font>
    <font>
      <b/>
      <sz val="10"/>
      <color indexed="12"/>
      <name val="Verdana"/>
    </font>
    <font>
      <sz val="14"/>
      <name val="Verdana"/>
    </font>
    <font>
      <sz val="12"/>
      <color indexed="8"/>
      <name val="Verdana"/>
    </font>
    <font>
      <b/>
      <sz val="10"/>
      <color indexed="8"/>
      <name val="Verdana"/>
    </font>
    <font>
      <b/>
      <sz val="12"/>
      <color indexed="8"/>
      <name val="Verdana"/>
    </font>
  </fonts>
  <fills count="8">
    <fill>
      <patternFill patternType="none"/>
    </fill>
    <fill>
      <patternFill patternType="gray125"/>
    </fill>
    <fill>
      <patternFill patternType="solid">
        <fgColor indexed="21"/>
        <bgColor indexed="64"/>
      </patternFill>
    </fill>
    <fill>
      <patternFill patternType="solid">
        <fgColor indexed="41"/>
        <bgColor indexed="64"/>
      </patternFill>
    </fill>
    <fill>
      <patternFill patternType="solid">
        <fgColor indexed="42"/>
        <bgColor indexed="64"/>
      </patternFill>
    </fill>
    <fill>
      <patternFill patternType="solid">
        <fgColor indexed="57"/>
        <bgColor indexed="64"/>
      </patternFill>
    </fill>
    <fill>
      <patternFill patternType="solid">
        <fgColor indexed="47"/>
        <bgColor indexed="64"/>
      </patternFill>
    </fill>
    <fill>
      <patternFill patternType="solid">
        <fgColor indexed="4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42" fillId="0" borderId="0" applyFont="0" applyFill="0" applyBorder="0" applyAlignment="0" applyProtection="0"/>
  </cellStyleXfs>
  <cellXfs count="247">
    <xf numFmtId="0" fontId="0" fillId="0" borderId="0" xfId="0"/>
    <xf numFmtId="8" fontId="0" fillId="0" borderId="0" xfId="0" applyNumberFormat="1"/>
    <xf numFmtId="164" fontId="44" fillId="0" borderId="0" xfId="0" applyNumberFormat="1" applyFont="1"/>
    <xf numFmtId="8" fontId="44" fillId="0" borderId="0" xfId="0" applyNumberFormat="1" applyFont="1"/>
    <xf numFmtId="164" fontId="0" fillId="0" borderId="0" xfId="0" applyNumberFormat="1"/>
    <xf numFmtId="9" fontId="0" fillId="0" borderId="0" xfId="1" applyFont="1"/>
    <xf numFmtId="164" fontId="0" fillId="0" borderId="0" xfId="0" applyNumberFormat="1"/>
    <xf numFmtId="9" fontId="41" fillId="0" borderId="0" xfId="1" applyFont="1"/>
    <xf numFmtId="10" fontId="0" fillId="0" borderId="0" xfId="0" applyNumberFormat="1"/>
    <xf numFmtId="10" fontId="41" fillId="0" borderId="0" xfId="0" applyNumberFormat="1" applyFont="1"/>
    <xf numFmtId="10" fontId="0" fillId="0" borderId="0" xfId="0" applyNumberFormat="1"/>
    <xf numFmtId="0" fontId="39" fillId="3" borderId="0" xfId="0" applyFont="1" applyFill="1"/>
    <xf numFmtId="0" fontId="48" fillId="2" borderId="0" xfId="0" applyFont="1" applyFill="1"/>
    <xf numFmtId="164" fontId="39" fillId="3" borderId="0" xfId="0" applyNumberFormat="1" applyFont="1" applyFill="1"/>
    <xf numFmtId="10" fontId="0" fillId="3" borderId="0" xfId="1" applyNumberFormat="1" applyFont="1" applyFill="1"/>
    <xf numFmtId="10" fontId="0" fillId="3" borderId="0" xfId="0" applyNumberFormat="1" applyFill="1"/>
    <xf numFmtId="0" fontId="50" fillId="3" borderId="0" xfId="0" applyFont="1" applyFill="1"/>
    <xf numFmtId="0" fontId="50" fillId="0" borderId="0" xfId="0" applyFont="1"/>
    <xf numFmtId="0" fontId="48" fillId="5" borderId="0" xfId="0" applyFont="1" applyFill="1"/>
    <xf numFmtId="0" fontId="51" fillId="5" borderId="0" xfId="0" applyFont="1" applyFill="1"/>
    <xf numFmtId="0" fontId="39" fillId="4" borderId="0" xfId="0" applyFont="1" applyFill="1"/>
    <xf numFmtId="0" fontId="50" fillId="4" borderId="0" xfId="0" applyFont="1" applyFill="1"/>
    <xf numFmtId="0" fontId="52" fillId="5" borderId="0" xfId="0" applyFont="1" applyFill="1"/>
    <xf numFmtId="0" fontId="53" fillId="5" borderId="0" xfId="0" applyFont="1" applyFill="1"/>
    <xf numFmtId="0" fontId="0" fillId="0" borderId="0" xfId="0" applyFill="1"/>
    <xf numFmtId="0" fontId="0" fillId="0" borderId="0" xfId="0"/>
    <xf numFmtId="0" fontId="37" fillId="3" borderId="0" xfId="0" applyFont="1" applyFill="1"/>
    <xf numFmtId="164" fontId="54" fillId="3" borderId="0" xfId="0" applyNumberFormat="1" applyFont="1" applyFill="1"/>
    <xf numFmtId="9" fontId="41" fillId="0" borderId="0" xfId="1" applyFont="1" applyFill="1"/>
    <xf numFmtId="9" fontId="0" fillId="0" borderId="0" xfId="1" applyFont="1" applyFill="1"/>
    <xf numFmtId="10" fontId="0" fillId="0" borderId="0" xfId="1" applyNumberFormat="1" applyFont="1" applyFill="1"/>
    <xf numFmtId="10" fontId="0" fillId="0" borderId="0" xfId="0" applyNumberFormat="1" applyFill="1"/>
    <xf numFmtId="0" fontId="41" fillId="0" borderId="0" xfId="0" applyFont="1" applyFill="1"/>
    <xf numFmtId="9" fontId="45" fillId="0" borderId="0" xfId="1" applyFont="1"/>
    <xf numFmtId="9" fontId="55" fillId="3" borderId="0" xfId="1" applyFont="1" applyFill="1"/>
    <xf numFmtId="0" fontId="56" fillId="0" borderId="0" xfId="0" applyFont="1"/>
    <xf numFmtId="0" fontId="0" fillId="0" borderId="0" xfId="0"/>
    <xf numFmtId="0" fontId="61" fillId="0" borderId="0" xfId="0" applyFont="1"/>
    <xf numFmtId="165" fontId="39" fillId="4" borderId="0" xfId="0" applyNumberFormat="1" applyFont="1" applyFill="1"/>
    <xf numFmtId="8" fontId="0" fillId="0" borderId="0" xfId="0" applyNumberFormat="1" applyAlignment="1">
      <alignment horizontal="right"/>
    </xf>
    <xf numFmtId="0" fontId="0" fillId="0" borderId="0" xfId="0"/>
    <xf numFmtId="0" fontId="48" fillId="2" borderId="1" xfId="0" applyFont="1" applyFill="1" applyBorder="1"/>
    <xf numFmtId="0" fontId="48" fillId="2" borderId="1" xfId="0" applyFont="1" applyFill="1" applyBorder="1" applyAlignment="1">
      <alignment horizontal="left"/>
    </xf>
    <xf numFmtId="0" fontId="0" fillId="0" borderId="1" xfId="0" applyBorder="1"/>
    <xf numFmtId="164" fontId="47" fillId="0" borderId="1" xfId="0" applyNumberFormat="1" applyFont="1" applyBorder="1"/>
    <xf numFmtId="0" fontId="49" fillId="0" borderId="1" xfId="0" applyFont="1" applyBorder="1"/>
    <xf numFmtId="10" fontId="0" fillId="0" borderId="1" xfId="0" applyNumberFormat="1" applyBorder="1"/>
    <xf numFmtId="10" fontId="0" fillId="0" borderId="1" xfId="1" applyNumberFormat="1" applyFont="1" applyBorder="1"/>
    <xf numFmtId="0" fontId="39" fillId="4" borderId="0" xfId="0" applyFont="1" applyFill="1" applyAlignment="1">
      <alignment wrapText="1"/>
    </xf>
    <xf numFmtId="0" fontId="50" fillId="4" borderId="0" xfId="0" applyFont="1" applyFill="1" applyAlignment="1">
      <alignment wrapText="1"/>
    </xf>
    <xf numFmtId="0" fontId="66" fillId="5" borderId="0" xfId="0" applyFont="1" applyFill="1"/>
    <xf numFmtId="164" fontId="36" fillId="3" borderId="0" xfId="0" applyNumberFormat="1" applyFont="1" applyFill="1"/>
    <xf numFmtId="0" fontId="0" fillId="0" borderId="0" xfId="0"/>
    <xf numFmtId="9" fontId="67" fillId="0" borderId="0" xfId="1" applyFont="1"/>
    <xf numFmtId="0" fontId="67" fillId="0" borderId="0" xfId="0" applyFont="1"/>
    <xf numFmtId="164" fontId="67" fillId="0" borderId="1" xfId="0" applyNumberFormat="1" applyFont="1" applyFill="1" applyBorder="1"/>
    <xf numFmtId="0" fontId="0" fillId="0" borderId="0" xfId="0"/>
    <xf numFmtId="164" fontId="0" fillId="0" borderId="1" xfId="0" applyNumberFormat="1" applyFill="1" applyBorder="1"/>
    <xf numFmtId="0" fontId="0" fillId="0" borderId="1" xfId="0" applyFill="1" applyBorder="1"/>
    <xf numFmtId="0" fontId="0" fillId="0" borderId="0" xfId="0"/>
    <xf numFmtId="164" fontId="35" fillId="0" borderId="1" xfId="0" applyNumberFormat="1" applyFont="1" applyFill="1" applyBorder="1"/>
    <xf numFmtId="0" fontId="0" fillId="0" borderId="0" xfId="0"/>
    <xf numFmtId="0" fontId="0" fillId="0" borderId="0" xfId="0"/>
    <xf numFmtId="8" fontId="46" fillId="0" borderId="0" xfId="0" applyNumberFormat="1" applyFont="1"/>
    <xf numFmtId="0" fontId="0" fillId="0" borderId="0" xfId="0"/>
    <xf numFmtId="164" fontId="34" fillId="0" borderId="0" xfId="0" applyNumberFormat="1" applyFont="1"/>
    <xf numFmtId="9" fontId="34" fillId="0" borderId="0" xfId="1" applyFont="1"/>
    <xf numFmtId="9" fontId="36" fillId="3" borderId="0" xfId="1" applyFont="1" applyFill="1"/>
    <xf numFmtId="9" fontId="44" fillId="0" borderId="0" xfId="1" applyFont="1"/>
    <xf numFmtId="8" fontId="34" fillId="0" borderId="0" xfId="0" applyNumberFormat="1" applyFont="1"/>
    <xf numFmtId="9" fontId="0" fillId="0" borderId="1" xfId="1" applyFont="1" applyFill="1" applyBorder="1"/>
    <xf numFmtId="0" fontId="0" fillId="0" borderId="0" xfId="0"/>
    <xf numFmtId="164" fontId="33" fillId="0" borderId="0" xfId="0" applyNumberFormat="1" applyFont="1"/>
    <xf numFmtId="0" fontId="68" fillId="4" borderId="0" xfId="0" applyFont="1" applyFill="1" applyAlignment="1">
      <alignment wrapText="1"/>
    </xf>
    <xf numFmtId="8" fontId="69" fillId="0" borderId="0" xfId="0" applyNumberFormat="1" applyFont="1"/>
    <xf numFmtId="0" fontId="32" fillId="0" borderId="0" xfId="0" applyFont="1"/>
    <xf numFmtId="164" fontId="30" fillId="0" borderId="0" xfId="0" applyNumberFormat="1" applyFont="1"/>
    <xf numFmtId="10" fontId="0" fillId="0" borderId="1" xfId="0" applyNumberFormat="1" applyFill="1" applyBorder="1"/>
    <xf numFmtId="0" fontId="0" fillId="0" borderId="0" xfId="0"/>
    <xf numFmtId="0" fontId="0" fillId="0" borderId="0" xfId="0"/>
    <xf numFmtId="164" fontId="28" fillId="0" borderId="0" xfId="0" applyNumberFormat="1" applyFont="1"/>
    <xf numFmtId="164" fontId="29" fillId="3" borderId="0" xfId="0" applyNumberFormat="1" applyFont="1" applyFill="1"/>
    <xf numFmtId="0" fontId="0" fillId="0" borderId="0" xfId="0"/>
    <xf numFmtId="0" fontId="27" fillId="0" borderId="0" xfId="0" applyFont="1"/>
    <xf numFmtId="0" fontId="0" fillId="0" borderId="0" xfId="0"/>
    <xf numFmtId="164" fontId="25" fillId="0" borderId="0" xfId="0" applyNumberFormat="1" applyFont="1"/>
    <xf numFmtId="164" fontId="26" fillId="3" borderId="0" xfId="0" applyNumberFormat="1" applyFont="1" applyFill="1"/>
    <xf numFmtId="0" fontId="25" fillId="0" borderId="0" xfId="0" applyFont="1"/>
    <xf numFmtId="165" fontId="39" fillId="0" borderId="0" xfId="0" applyNumberFormat="1" applyFont="1" applyFill="1"/>
    <xf numFmtId="165" fontId="70" fillId="0" borderId="0" xfId="0" applyNumberFormat="1" applyFont="1" applyFill="1"/>
    <xf numFmtId="1" fontId="0" fillId="0" borderId="0" xfId="0" applyNumberFormat="1"/>
    <xf numFmtId="0" fontId="0" fillId="0" borderId="0" xfId="0"/>
    <xf numFmtId="0" fontId="24" fillId="0" borderId="0" xfId="0" applyFont="1"/>
    <xf numFmtId="165" fontId="39" fillId="6" borderId="0" xfId="0" applyNumberFormat="1" applyFont="1" applyFill="1"/>
    <xf numFmtId="165" fontId="0" fillId="0" borderId="0" xfId="0" applyNumberFormat="1" applyFill="1"/>
    <xf numFmtId="0" fontId="22" fillId="6" borderId="0" xfId="0" applyFont="1" applyFill="1"/>
    <xf numFmtId="165" fontId="22" fillId="6" borderId="0" xfId="0" applyNumberFormat="1" applyFont="1" applyFill="1"/>
    <xf numFmtId="165" fontId="22" fillId="6" borderId="0" xfId="0" applyNumberFormat="1" applyFont="1" applyFill="1"/>
    <xf numFmtId="0" fontId="0" fillId="0" borderId="0" xfId="0"/>
    <xf numFmtId="0" fontId="0" fillId="0" borderId="0" xfId="0"/>
    <xf numFmtId="164" fontId="20" fillId="0" borderId="0" xfId="0" applyNumberFormat="1" applyFont="1"/>
    <xf numFmtId="164" fontId="21" fillId="3" borderId="0" xfId="0" applyNumberFormat="1" applyFont="1" applyFill="1"/>
    <xf numFmtId="165" fontId="19" fillId="0" borderId="0" xfId="0" applyNumberFormat="1" applyFont="1" applyFill="1"/>
    <xf numFmtId="0" fontId="0" fillId="3" borderId="1" xfId="0" applyFill="1" applyBorder="1"/>
    <xf numFmtId="17" fontId="0" fillId="3" borderId="1" xfId="0" applyNumberFormat="1" applyFill="1" applyBorder="1"/>
    <xf numFmtId="0" fontId="49" fillId="3" borderId="1" xfId="0" applyFont="1" applyFill="1" applyBorder="1"/>
    <xf numFmtId="0" fontId="18" fillId="3" borderId="1" xfId="0" applyFont="1" applyFill="1" applyBorder="1" applyAlignment="1">
      <alignment wrapText="1"/>
    </xf>
    <xf numFmtId="165" fontId="0" fillId="0" borderId="0" xfId="0" applyNumberFormat="1" applyFill="1"/>
    <xf numFmtId="10" fontId="0" fillId="0" borderId="0" xfId="0" applyNumberFormat="1" applyFill="1"/>
    <xf numFmtId="0" fontId="0" fillId="0" borderId="0" xfId="0"/>
    <xf numFmtId="9" fontId="17" fillId="0" borderId="0" xfId="1" applyFont="1"/>
    <xf numFmtId="164" fontId="17" fillId="0" borderId="0" xfId="0" applyNumberFormat="1" applyFont="1"/>
    <xf numFmtId="164" fontId="18" fillId="3" borderId="0" xfId="0" applyNumberFormat="1" applyFont="1" applyFill="1"/>
    <xf numFmtId="0" fontId="71" fillId="5" borderId="0" xfId="0" applyFont="1" applyFill="1"/>
    <xf numFmtId="0" fontId="16" fillId="4" borderId="0" xfId="0" applyFont="1" applyFill="1"/>
    <xf numFmtId="8" fontId="17" fillId="0" borderId="0" xfId="0" applyNumberFormat="1" applyFont="1"/>
    <xf numFmtId="8" fontId="17" fillId="0" borderId="0" xfId="0" applyNumberFormat="1" applyFont="1" applyAlignment="1">
      <alignment horizontal="right"/>
    </xf>
    <xf numFmtId="165" fontId="18" fillId="4" borderId="0" xfId="0" applyNumberFormat="1" applyFont="1" applyFill="1"/>
    <xf numFmtId="165" fontId="18" fillId="0" borderId="0" xfId="0" applyNumberFormat="1" applyFont="1" applyFill="1"/>
    <xf numFmtId="165" fontId="18" fillId="6" borderId="0" xfId="0" applyNumberFormat="1" applyFont="1" applyFill="1"/>
    <xf numFmtId="165" fontId="21" fillId="6" borderId="0" xfId="0" applyNumberFormat="1" applyFont="1" applyFill="1"/>
    <xf numFmtId="165" fontId="21" fillId="0" borderId="0" xfId="0" applyNumberFormat="1" applyFont="1" applyFill="1"/>
    <xf numFmtId="0" fontId="17" fillId="0" borderId="0" xfId="0" applyFont="1"/>
    <xf numFmtId="164" fontId="0" fillId="0" borderId="1" xfId="0" applyNumberFormat="1" applyBorder="1"/>
    <xf numFmtId="0" fontId="16" fillId="7" borderId="0" xfId="0" applyFont="1" applyFill="1"/>
    <xf numFmtId="165" fontId="16" fillId="7" borderId="0" xfId="0" applyNumberFormat="1" applyFont="1" applyFill="1"/>
    <xf numFmtId="0" fontId="0" fillId="0" borderId="0" xfId="0"/>
    <xf numFmtId="0" fontId="15" fillId="0" borderId="0" xfId="0" applyFont="1"/>
    <xf numFmtId="9" fontId="14" fillId="3" borderId="0" xfId="1" applyFont="1" applyFill="1"/>
    <xf numFmtId="9" fontId="15" fillId="0" borderId="0" xfId="1" applyFont="1"/>
    <xf numFmtId="164" fontId="15" fillId="0" borderId="0" xfId="0" applyNumberFormat="1" applyFont="1"/>
    <xf numFmtId="164" fontId="16" fillId="3" borderId="0" xfId="0" applyNumberFormat="1" applyFont="1" applyFill="1"/>
    <xf numFmtId="0" fontId="0" fillId="0" borderId="0" xfId="0"/>
    <xf numFmtId="0" fontId="0" fillId="0" borderId="0" xfId="0"/>
    <xf numFmtId="0" fontId="0" fillId="0" borderId="0" xfId="0"/>
    <xf numFmtId="0" fontId="13" fillId="0" borderId="0" xfId="0" applyFont="1"/>
    <xf numFmtId="8" fontId="13" fillId="0" borderId="0" xfId="0" applyNumberFormat="1" applyFont="1"/>
    <xf numFmtId="8" fontId="13" fillId="0" borderId="0" xfId="0" applyNumberFormat="1" applyFont="1" applyAlignment="1">
      <alignment horizontal="right"/>
    </xf>
    <xf numFmtId="165" fontId="14" fillId="4" borderId="0" xfId="0" applyNumberFormat="1" applyFont="1" applyFill="1"/>
    <xf numFmtId="165" fontId="14" fillId="0" borderId="0" xfId="0" applyNumberFormat="1" applyFont="1" applyFill="1"/>
    <xf numFmtId="165" fontId="14" fillId="6" borderId="0" xfId="0" applyNumberFormat="1" applyFont="1" applyFill="1"/>
    <xf numFmtId="165" fontId="16" fillId="6" borderId="0" xfId="0" applyNumberFormat="1" applyFont="1" applyFill="1"/>
    <xf numFmtId="0" fontId="19" fillId="0" borderId="0" xfId="0" applyFont="1"/>
    <xf numFmtId="165" fontId="21" fillId="7" borderId="0" xfId="0" applyNumberFormat="1" applyFont="1" applyFill="1"/>
    <xf numFmtId="9" fontId="47" fillId="0" borderId="0" xfId="1" applyFont="1"/>
    <xf numFmtId="0" fontId="0" fillId="0" borderId="0" xfId="0"/>
    <xf numFmtId="0" fontId="10" fillId="4" borderId="0" xfId="0" applyFont="1" applyFill="1"/>
    <xf numFmtId="8" fontId="11" fillId="0" borderId="0" xfId="0" applyNumberFormat="1" applyFont="1"/>
    <xf numFmtId="8" fontId="11" fillId="0" borderId="0" xfId="0" applyNumberFormat="1" applyFont="1" applyAlignment="1">
      <alignment horizontal="right"/>
    </xf>
    <xf numFmtId="165" fontId="12" fillId="4" borderId="0" xfId="0" applyNumberFormat="1" applyFont="1" applyFill="1"/>
    <xf numFmtId="165" fontId="12" fillId="0" borderId="0" xfId="0" applyNumberFormat="1" applyFont="1" applyFill="1"/>
    <xf numFmtId="165" fontId="12" fillId="6" borderId="0" xfId="0" applyNumberFormat="1" applyFont="1" applyFill="1"/>
    <xf numFmtId="165" fontId="18" fillId="7" borderId="0" xfId="0" applyNumberFormat="1" applyFont="1" applyFill="1"/>
    <xf numFmtId="164" fontId="11" fillId="0" borderId="0" xfId="0" applyNumberFormat="1" applyFont="1"/>
    <xf numFmtId="164" fontId="12" fillId="3" borderId="0" xfId="0" applyNumberFormat="1" applyFont="1" applyFill="1"/>
    <xf numFmtId="0" fontId="0" fillId="0" borderId="0" xfId="0"/>
    <xf numFmtId="9" fontId="9" fillId="0" borderId="0" xfId="1" applyFont="1"/>
    <xf numFmtId="164" fontId="8" fillId="0" borderId="0" xfId="0" applyNumberFormat="1" applyFont="1"/>
    <xf numFmtId="164" fontId="10" fillId="3" borderId="0" xfId="0" applyNumberFormat="1" applyFont="1" applyFill="1"/>
    <xf numFmtId="0" fontId="0" fillId="0" borderId="0" xfId="0"/>
    <xf numFmtId="164" fontId="7" fillId="0" borderId="0" xfId="0" applyNumberFormat="1" applyFont="1"/>
    <xf numFmtId="0" fontId="72" fillId="5" borderId="0" xfId="0" applyFont="1" applyFill="1"/>
    <xf numFmtId="0" fontId="73" fillId="4" borderId="0" xfId="0" applyFont="1" applyFill="1" applyAlignment="1">
      <alignment wrapText="1"/>
    </xf>
    <xf numFmtId="8" fontId="47" fillId="0" borderId="0" xfId="0" applyNumberFormat="1" applyFont="1"/>
    <xf numFmtId="0" fontId="47" fillId="0" borderId="0" xfId="0" applyFont="1"/>
    <xf numFmtId="0" fontId="74" fillId="2" borderId="1" xfId="0" applyFont="1" applyFill="1" applyBorder="1"/>
    <xf numFmtId="0" fontId="47" fillId="3" borderId="1" xfId="0" applyFont="1" applyFill="1" applyBorder="1"/>
    <xf numFmtId="10" fontId="47" fillId="0" borderId="1" xfId="0" applyNumberFormat="1" applyFont="1" applyBorder="1"/>
    <xf numFmtId="0" fontId="5" fillId="4" borderId="0" xfId="0" applyFont="1" applyFill="1"/>
    <xf numFmtId="8" fontId="6" fillId="0" borderId="0" xfId="0" applyNumberFormat="1" applyFont="1"/>
    <xf numFmtId="8" fontId="6" fillId="0" borderId="0" xfId="0" applyNumberFormat="1" applyFont="1" applyAlignment="1">
      <alignment horizontal="right"/>
    </xf>
    <xf numFmtId="165" fontId="10" fillId="4" borderId="0" xfId="0" applyNumberFormat="1" applyFont="1" applyFill="1"/>
    <xf numFmtId="165" fontId="10" fillId="0" borderId="0" xfId="0" applyNumberFormat="1" applyFont="1" applyFill="1"/>
    <xf numFmtId="165" fontId="10" fillId="6" borderId="0" xfId="0" applyNumberFormat="1" applyFont="1" applyFill="1"/>
    <xf numFmtId="0" fontId="0" fillId="0" borderId="0" xfId="0"/>
    <xf numFmtId="0" fontId="0" fillId="0" borderId="0" xfId="0"/>
    <xf numFmtId="0" fontId="0" fillId="0" borderId="0" xfId="0"/>
    <xf numFmtId="8" fontId="44" fillId="0" borderId="0" xfId="0" applyNumberFormat="1" applyFont="1"/>
    <xf numFmtId="0" fontId="0" fillId="0" borderId="0" xfId="0"/>
    <xf numFmtId="165" fontId="39" fillId="4" borderId="0" xfId="0" applyNumberFormat="1" applyFont="1" applyFill="1"/>
    <xf numFmtId="165" fontId="31" fillId="4" borderId="0" xfId="0" applyNumberFormat="1" applyFont="1" applyFill="1"/>
    <xf numFmtId="165" fontId="26" fillId="4" borderId="0" xfId="0" applyNumberFormat="1" applyFont="1" applyFill="1"/>
    <xf numFmtId="165" fontId="23" fillId="4" borderId="0" xfId="0" applyNumberFormat="1" applyFont="1" applyFill="1"/>
    <xf numFmtId="165" fontId="16" fillId="4" borderId="0" xfId="0" applyNumberFormat="1" applyFont="1" applyFill="1"/>
    <xf numFmtId="165" fontId="14" fillId="4" borderId="0" xfId="0" applyNumberFormat="1" applyFont="1" applyFill="1"/>
    <xf numFmtId="165" fontId="73" fillId="4" borderId="0" xfId="0" applyNumberFormat="1" applyFont="1" applyFill="1"/>
    <xf numFmtId="0" fontId="61" fillId="0" borderId="1" xfId="0" applyFont="1" applyFill="1" applyBorder="1"/>
    <xf numFmtId="6" fontId="0" fillId="0" borderId="1" xfId="0" applyNumberFormat="1" applyFill="1" applyBorder="1"/>
    <xf numFmtId="9" fontId="40" fillId="0" borderId="1" xfId="1" applyFont="1" applyFill="1" applyBorder="1"/>
    <xf numFmtId="0" fontId="49" fillId="0" borderId="1" xfId="0" applyFont="1" applyFill="1" applyBorder="1"/>
    <xf numFmtId="0" fontId="0" fillId="0" borderId="0" xfId="0" applyFill="1" applyBorder="1"/>
    <xf numFmtId="164" fontId="0" fillId="0" borderId="0" xfId="0" applyNumberFormat="1" applyFill="1" applyBorder="1"/>
    <xf numFmtId="0" fontId="0" fillId="0" borderId="0" xfId="0" applyBorder="1"/>
    <xf numFmtId="0" fontId="48" fillId="2" borderId="1" xfId="0" applyFont="1" applyFill="1" applyBorder="1" applyAlignment="1">
      <alignment horizontal="center" vertical="center" wrapText="1"/>
    </xf>
    <xf numFmtId="0" fontId="48" fillId="2" borderId="1" xfId="0" applyFont="1" applyFill="1" applyBorder="1" applyAlignment="1">
      <alignment horizontal="center" vertical="center"/>
    </xf>
    <xf numFmtId="0" fontId="48" fillId="0" borderId="0" xfId="0" applyFont="1" applyFill="1" applyBorder="1" applyAlignment="1">
      <alignment horizontal="center" vertical="center"/>
    </xf>
    <xf numFmtId="0" fontId="50" fillId="3" borderId="1" xfId="0" applyFont="1" applyFill="1" applyBorder="1"/>
    <xf numFmtId="164" fontId="50" fillId="0" borderId="1" xfId="0" applyNumberFormat="1" applyFont="1" applyBorder="1"/>
    <xf numFmtId="10" fontId="50" fillId="0" borderId="1" xfId="0" applyNumberFormat="1" applyFont="1" applyBorder="1"/>
    <xf numFmtId="164" fontId="0" fillId="0" borderId="1" xfId="0" applyNumberFormat="1" applyFill="1" applyBorder="1"/>
    <xf numFmtId="9" fontId="49" fillId="0" borderId="1" xfId="1" applyFont="1" applyFill="1" applyBorder="1"/>
    <xf numFmtId="0" fontId="0" fillId="0" borderId="0" xfId="0"/>
    <xf numFmtId="164" fontId="0" fillId="0" borderId="1" xfId="0" applyNumberFormat="1" applyBorder="1"/>
    <xf numFmtId="6" fontId="0" fillId="0" borderId="1" xfId="0" applyNumberFormat="1" applyBorder="1"/>
    <xf numFmtId="9" fontId="0" fillId="0" borderId="1" xfId="0" applyNumberFormat="1" applyBorder="1"/>
    <xf numFmtId="0" fontId="0" fillId="0" borderId="0" xfId="0"/>
    <xf numFmtId="0" fontId="62" fillId="2" borderId="0" xfId="0" applyFont="1" applyFill="1"/>
    <xf numFmtId="0" fontId="63" fillId="3" borderId="0" xfId="0" applyFont="1" applyFill="1"/>
    <xf numFmtId="164" fontId="64" fillId="0" borderId="0" xfId="0" applyNumberFormat="1" applyFont="1"/>
    <xf numFmtId="164" fontId="65" fillId="3" borderId="0" xfId="0" applyNumberFormat="1" applyFont="1" applyFill="1"/>
    <xf numFmtId="9" fontId="67" fillId="0" borderId="0" xfId="1" applyFont="1" applyFill="1"/>
    <xf numFmtId="10" fontId="67" fillId="0" borderId="0" xfId="0" applyNumberFormat="1" applyFont="1" applyFill="1"/>
    <xf numFmtId="0" fontId="67" fillId="0" borderId="0" xfId="0" applyFont="1" applyFill="1"/>
    <xf numFmtId="9" fontId="64" fillId="0" borderId="0" xfId="1" applyFont="1"/>
    <xf numFmtId="9" fontId="65" fillId="3" borderId="0" xfId="1" applyFont="1" applyFill="1"/>
    <xf numFmtId="10" fontId="0" fillId="0" borderId="0" xfId="1" applyNumberFormat="1" applyFont="1"/>
    <xf numFmtId="165" fontId="3" fillId="4" borderId="0" xfId="0" applyNumberFormat="1" applyFont="1" applyFill="1"/>
    <xf numFmtId="0" fontId="4" fillId="0" borderId="0" xfId="0" applyFont="1"/>
    <xf numFmtId="0" fontId="3" fillId="4" borderId="0" xfId="0" applyFont="1" applyFill="1"/>
    <xf numFmtId="8" fontId="4" fillId="0" borderId="0" xfId="0" applyNumberFormat="1" applyFont="1"/>
    <xf numFmtId="8" fontId="4" fillId="0" borderId="0" xfId="0" applyNumberFormat="1" applyFont="1" applyAlignment="1">
      <alignment horizontal="right"/>
    </xf>
    <xf numFmtId="165" fontId="5" fillId="4" borderId="0" xfId="0" applyNumberFormat="1" applyFont="1" applyFill="1"/>
    <xf numFmtId="165" fontId="5" fillId="0" borderId="0" xfId="0" applyNumberFormat="1" applyFont="1" applyFill="1"/>
    <xf numFmtId="165" fontId="5" fillId="6" borderId="0" xfId="0" applyNumberFormat="1" applyFont="1" applyFill="1"/>
    <xf numFmtId="165" fontId="14" fillId="7" borderId="0" xfId="0" applyNumberFormat="1" applyFont="1" applyFill="1"/>
    <xf numFmtId="0" fontId="1" fillId="4" borderId="0" xfId="0" applyFont="1" applyFill="1"/>
    <xf numFmtId="8" fontId="2" fillId="0" borderId="0" xfId="0" applyNumberFormat="1" applyFont="1"/>
    <xf numFmtId="8" fontId="2" fillId="0" borderId="0" xfId="0" applyNumberFormat="1" applyFont="1" applyAlignment="1">
      <alignment horizontal="right"/>
    </xf>
    <xf numFmtId="165" fontId="3" fillId="0" borderId="0" xfId="0" applyNumberFormat="1" applyFont="1" applyFill="1"/>
    <xf numFmtId="165" fontId="3" fillId="6" borderId="0" xfId="0" applyNumberFormat="1" applyFont="1" applyFill="1"/>
    <xf numFmtId="165" fontId="4" fillId="0" borderId="0" xfId="0" applyNumberFormat="1" applyFont="1" applyFill="1"/>
    <xf numFmtId="165" fontId="5" fillId="7" borderId="0" xfId="0" applyNumberFormat="1" applyFont="1" applyFill="1"/>
    <xf numFmtId="0" fontId="6" fillId="0" borderId="0" xfId="0" applyFont="1"/>
    <xf numFmtId="165" fontId="1" fillId="4" borderId="0" xfId="0" applyNumberFormat="1" applyFont="1" applyFill="1"/>
    <xf numFmtId="0" fontId="2" fillId="0" borderId="0" xfId="0" applyFont="1"/>
    <xf numFmtId="0" fontId="0" fillId="0" borderId="1" xfId="0" applyBorder="1" applyAlignment="1">
      <alignment horizontal="right"/>
    </xf>
    <xf numFmtId="164" fontId="0" fillId="0" borderId="1" xfId="0" applyNumberFormat="1" applyBorder="1" applyAlignment="1">
      <alignment horizontal="right"/>
    </xf>
    <xf numFmtId="0" fontId="61" fillId="0" borderId="1" xfId="0" applyFont="1" applyBorder="1" applyAlignment="1">
      <alignment horizontal="right"/>
    </xf>
    <xf numFmtId="6" fontId="0" fillId="0" borderId="1" xfId="0" applyNumberFormat="1" applyBorder="1" applyAlignment="1">
      <alignment horizontal="right"/>
    </xf>
    <xf numFmtId="9" fontId="40" fillId="0" borderId="1" xfId="1" applyFont="1" applyBorder="1" applyAlignment="1">
      <alignment horizontal="right"/>
    </xf>
    <xf numFmtId="9" fontId="47" fillId="0" borderId="1" xfId="1" applyFont="1" applyBorder="1" applyAlignment="1">
      <alignment horizontal="right"/>
    </xf>
    <xf numFmtId="9" fontId="42" fillId="0" borderId="1" xfId="1" applyFont="1" applyBorder="1" applyAlignment="1">
      <alignment horizontal="right"/>
    </xf>
    <xf numFmtId="9" fontId="50" fillId="0" borderId="1" xfId="1" applyFont="1" applyFill="1" applyBorder="1" applyAlignment="1">
      <alignment horizontal="right"/>
    </xf>
    <xf numFmtId="9" fontId="42" fillId="0" borderId="1" xfId="1" applyFont="1" applyFill="1" applyBorder="1" applyAlignment="1">
      <alignment horizontal="right"/>
    </xf>
    <xf numFmtId="9" fontId="35" fillId="0" borderId="1" xfId="1" applyFont="1" applyFill="1" applyBorder="1" applyAlignment="1">
      <alignment horizontal="right"/>
    </xf>
    <xf numFmtId="0" fontId="38" fillId="0" borderId="1" xfId="0" applyFont="1" applyBorder="1" applyAlignment="1">
      <alignment horizontal="right"/>
    </xf>
    <xf numFmtId="164" fontId="38" fillId="0" borderId="1" xfId="1" applyNumberFormat="1" applyFont="1" applyBorder="1" applyAlignment="1">
      <alignment horizontal="right"/>
    </xf>
  </cellXfs>
  <cellStyles count="2">
    <cellStyle name="Normal" xfId="0" builtinId="0"/>
    <cellStyle name="Percent" xfId="1" builtinId="5"/>
  </cellStyles>
  <dxfs count="1">
    <dxf>
      <font>
        <condense val="0"/>
        <extend val="0"/>
        <color indexed="25"/>
      </font>
    </dxf>
  </dxfs>
  <tableStyles count="0" defaultTableStyle="TableStyleMedium9"/>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Revenue by Category</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Revenue!$A$3:$A$6</c:f>
              <c:strCache>
                <c:ptCount val="4"/>
                <c:pt idx="0">
                  <c:v>Classes</c:v>
                </c:pt>
                <c:pt idx="1">
                  <c:v>Bodywork</c:v>
                </c:pt>
                <c:pt idx="2">
                  <c:v>Workshops</c:v>
                </c:pt>
                <c:pt idx="3">
                  <c:v>Retail</c:v>
                </c:pt>
              </c:strCache>
            </c:strRef>
          </c:cat>
          <c:val>
            <c:numRef>
              <c:f>Revenue!$C$3:$C$6</c:f>
              <c:numCache>
                <c:formatCode>"$"#,##0</c:formatCode>
                <c:ptCount val="4"/>
                <c:pt idx="0">
                  <c:v>13085</c:v>
                </c:pt>
                <c:pt idx="1">
                  <c:v>1943</c:v>
                </c:pt>
                <c:pt idx="2">
                  <c:v>871</c:v>
                </c:pt>
                <c:pt idx="3">
                  <c:v>2932</c:v>
                </c:pt>
              </c:numCache>
            </c:numRef>
          </c:val>
          <c:extLst>
            <c:ext xmlns:c16="http://schemas.microsoft.com/office/drawing/2014/chart" uri="{C3380CC4-5D6E-409C-BE32-E72D297353CC}">
              <c16:uniqueId val="{00000000-0E80-4E64-90CD-A98403FBD372}"/>
            </c:ext>
          </c:extLst>
        </c:ser>
        <c:dLbls>
          <c:showLegendKey val="0"/>
          <c:showVal val="0"/>
          <c:showCatName val="1"/>
          <c:showSerName val="0"/>
          <c:showPercent val="1"/>
          <c:showBubbleSize val="0"/>
          <c:showLeaderLines val="0"/>
        </c:dLbls>
        <c:firstSliceAng val="0"/>
      </c:pieChart>
    </c:plotArea>
    <c:plotVisOnly val="1"/>
    <c:dispBlanksAs val="zero"/>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Revenue by Month</a:t>
            </a:r>
          </a:p>
        </c:rich>
      </c:tx>
      <c:overlay val="0"/>
    </c:title>
    <c:autoTitleDeleted val="0"/>
    <c:plotArea>
      <c:layout/>
      <c:barChart>
        <c:barDir val="col"/>
        <c:grouping val="clustered"/>
        <c:varyColors val="0"/>
        <c:ser>
          <c:idx val="0"/>
          <c:order val="0"/>
          <c:invertIfNegative val="0"/>
          <c:cat>
            <c:strRef>
              <c:f>Revenue!$C$2:$L$2</c:f>
              <c:strCache>
                <c:ptCount val="10"/>
                <c:pt idx="0">
                  <c:v>Jan</c:v>
                </c:pt>
                <c:pt idx="1">
                  <c:v>Feb</c:v>
                </c:pt>
                <c:pt idx="2">
                  <c:v>Mar</c:v>
                </c:pt>
                <c:pt idx="3">
                  <c:v>Apr</c:v>
                </c:pt>
                <c:pt idx="4">
                  <c:v>May</c:v>
                </c:pt>
                <c:pt idx="5">
                  <c:v>Jun</c:v>
                </c:pt>
                <c:pt idx="6">
                  <c:v>Jul</c:v>
                </c:pt>
                <c:pt idx="7">
                  <c:v>Aug</c:v>
                </c:pt>
                <c:pt idx="8">
                  <c:v>Sep</c:v>
                </c:pt>
                <c:pt idx="9">
                  <c:v>Oct</c:v>
                </c:pt>
              </c:strCache>
            </c:strRef>
          </c:cat>
          <c:val>
            <c:numRef>
              <c:f>Revenue!$C$9:$L$9</c:f>
              <c:numCache>
                <c:formatCode>"$"#,##0</c:formatCode>
                <c:ptCount val="10"/>
                <c:pt idx="0">
                  <c:v>19069.41</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BAF-4286-AC4F-3587D8E2032B}"/>
            </c:ext>
          </c:extLst>
        </c:ser>
        <c:dLbls>
          <c:showLegendKey val="0"/>
          <c:showVal val="0"/>
          <c:showCatName val="0"/>
          <c:showSerName val="0"/>
          <c:showPercent val="0"/>
          <c:showBubbleSize val="0"/>
        </c:dLbls>
        <c:gapWidth val="150"/>
        <c:axId val="621476104"/>
        <c:axId val="621503016"/>
      </c:barChart>
      <c:catAx>
        <c:axId val="621476104"/>
        <c:scaling>
          <c:orientation val="minMax"/>
        </c:scaling>
        <c:delete val="0"/>
        <c:axPos val="b"/>
        <c:numFmt formatCode="General" sourceLinked="0"/>
        <c:majorTickMark val="out"/>
        <c:minorTickMark val="none"/>
        <c:tickLblPos val="nextTo"/>
        <c:crossAx val="621503016"/>
        <c:crosses val="autoZero"/>
        <c:auto val="1"/>
        <c:lblAlgn val="ctr"/>
        <c:lblOffset val="100"/>
        <c:noMultiLvlLbl val="0"/>
      </c:catAx>
      <c:valAx>
        <c:axId val="621503016"/>
        <c:scaling>
          <c:orientation val="minMax"/>
        </c:scaling>
        <c:delete val="0"/>
        <c:axPos val="l"/>
        <c:majorGridlines/>
        <c:numFmt formatCode="&quot;$&quot;#,##0" sourceLinked="1"/>
        <c:majorTickMark val="out"/>
        <c:minorTickMark val="none"/>
        <c:tickLblPos val="nextTo"/>
        <c:crossAx val="621476104"/>
        <c:crosses val="autoZero"/>
        <c:crossBetween val="between"/>
      </c:valAx>
    </c:plotArea>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COGS</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Exp!$A$13:$A$18</c:f>
              <c:strCache>
                <c:ptCount val="4"/>
                <c:pt idx="0">
                  <c:v>Retail</c:v>
                </c:pt>
                <c:pt idx="1">
                  <c:v>Contract Instructors</c:v>
                </c:pt>
                <c:pt idx="2">
                  <c:v>Contract WS Instr</c:v>
                </c:pt>
                <c:pt idx="3">
                  <c:v>Appointments</c:v>
                </c:pt>
              </c:strCache>
            </c:strRef>
          </c:cat>
          <c:val>
            <c:numRef>
              <c:f>Exp!$C$13:$C$18</c:f>
              <c:numCache>
                <c:formatCode>"$"#,##0.00</c:formatCode>
                <c:ptCount val="6"/>
                <c:pt idx="0">
                  <c:v>2000</c:v>
                </c:pt>
                <c:pt idx="1">
                  <c:v>3000</c:v>
                </c:pt>
                <c:pt idx="2">
                  <c:v>200</c:v>
                </c:pt>
                <c:pt idx="3">
                  <c:v>1000</c:v>
                </c:pt>
                <c:pt idx="4">
                  <c:v>300</c:v>
                </c:pt>
                <c:pt idx="5">
                  <c:v>200</c:v>
                </c:pt>
              </c:numCache>
            </c:numRef>
          </c:val>
          <c:extLst>
            <c:ext xmlns:c16="http://schemas.microsoft.com/office/drawing/2014/chart" uri="{C3380CC4-5D6E-409C-BE32-E72D297353CC}">
              <c16:uniqueId val="{00000000-AE07-4BD4-9B16-AE1F125B4007}"/>
            </c:ext>
          </c:extLst>
        </c:ser>
        <c:dLbls>
          <c:showLegendKey val="0"/>
          <c:showVal val="0"/>
          <c:showCatName val="1"/>
          <c:showSerName val="0"/>
          <c:showPercent val="1"/>
          <c:showBubbleSize val="0"/>
          <c:showLeaderLines val="0"/>
        </c:dLbls>
        <c:firstSliceAng val="0"/>
      </c:pieChart>
    </c:plotArea>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Operating Expenses</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Exp!$A$3:$A$9</c:f>
              <c:strCache>
                <c:ptCount val="7"/>
                <c:pt idx="0">
                  <c:v>Admin General</c:v>
                </c:pt>
                <c:pt idx="1">
                  <c:v>Travel and Education</c:v>
                </c:pt>
                <c:pt idx="2">
                  <c:v>Facilities</c:v>
                </c:pt>
                <c:pt idx="3">
                  <c:v>Insurance</c:v>
                </c:pt>
                <c:pt idx="4">
                  <c:v>Marketing</c:v>
                </c:pt>
                <c:pt idx="5">
                  <c:v>Misc</c:v>
                </c:pt>
                <c:pt idx="6">
                  <c:v>Payroll</c:v>
                </c:pt>
              </c:strCache>
            </c:strRef>
          </c:cat>
          <c:val>
            <c:numRef>
              <c:f>Exp!$C$3:$C$9</c:f>
              <c:numCache>
                <c:formatCode>"$"#,##0.00_);[Red]\("$"#,##0.00\)</c:formatCode>
                <c:ptCount val="7"/>
                <c:pt idx="0">
                  <c:v>1727.41</c:v>
                </c:pt>
                <c:pt idx="1">
                  <c:v>350</c:v>
                </c:pt>
                <c:pt idx="2">
                  <c:v>6270.51</c:v>
                </c:pt>
                <c:pt idx="3">
                  <c:v>364.25</c:v>
                </c:pt>
                <c:pt idx="4">
                  <c:v>125.62</c:v>
                </c:pt>
                <c:pt idx="5">
                  <c:v>0</c:v>
                </c:pt>
                <c:pt idx="6">
                  <c:v>1571.31</c:v>
                </c:pt>
              </c:numCache>
            </c:numRef>
          </c:val>
          <c:extLst>
            <c:ext xmlns:c16="http://schemas.microsoft.com/office/drawing/2014/chart" uri="{C3380CC4-5D6E-409C-BE32-E72D297353CC}">
              <c16:uniqueId val="{00000000-3559-4F72-B358-4B602B228978}"/>
            </c:ext>
          </c:extLst>
        </c:ser>
        <c:dLbls>
          <c:showLegendKey val="0"/>
          <c:showVal val="0"/>
          <c:showCatName val="1"/>
          <c:showSerName val="0"/>
          <c:showPercent val="1"/>
          <c:showBubbleSize val="0"/>
          <c:showLeaderLines val="0"/>
        </c:dLbls>
        <c:firstSliceAng val="0"/>
      </c:pieChart>
    </c:plotArea>
    <c:plotVisOnly val="1"/>
    <c:dispBlanksAs val="gap"/>
    <c:showDLblsOverMax val="0"/>
  </c:chart>
  <c:printSettings>
    <c:headerFooter/>
    <c:pageMargins b="1" l="0.75" r="0.75" t="1" header="0.5" footer="0.5"/>
    <c:pageSetup/>
  </c:printSettings>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419100</xdr:colOff>
      <xdr:row>11</xdr:row>
      <xdr:rowOff>12700</xdr:rowOff>
    </xdr:from>
    <xdr:to>
      <xdr:col>5</xdr:col>
      <xdr:colOff>546100</xdr:colOff>
      <xdr:row>20</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92300" y="2070100"/>
          <a:ext cx="3276600" cy="1473200"/>
        </a:xfrm>
        <a:prstGeom prst="rect">
          <a:avLst/>
        </a:prstGeom>
        <a:ln/>
      </xdr:spPr>
      <xdr:style>
        <a:lnRef idx="1">
          <a:schemeClr val="accent3"/>
        </a:lnRef>
        <a:fillRef idx="2">
          <a:schemeClr val="accent3"/>
        </a:fillRef>
        <a:effectRef idx="1">
          <a:schemeClr val="accent3"/>
        </a:effectRef>
        <a:fontRef idx="minor">
          <a:schemeClr val="dk1"/>
        </a:fontRef>
      </xdr:style>
      <xdr:txBody>
        <a:bodyPr wrap="square" rtlCol="0" anchor="t"/>
        <a:lstStyle/>
        <a:p>
          <a:r>
            <a:rPr lang="en-US" sz="1100"/>
            <a:t>This sheet provides a birds</a:t>
          </a:r>
          <a:r>
            <a:rPr lang="en-US" sz="1100" baseline="0"/>
            <a:t> eye view of your businesses overall vitality.  We hope to see year over year positive revenue and profit growth, and keep expenses down.  This could be relevant for business planning, projections, and getting funding. Formulas calculating growth can easily be copied and pasted to future columns.   Feel free to delete this comment box once you start using this.</a:t>
          </a:r>
          <a:endParaRPr lang="en-US" sz="1100"/>
        </a:p>
      </xdr:txBody>
    </xdr:sp>
    <xdr:clientData/>
  </xdr:twoCellAnchor>
  <xdr:twoCellAnchor>
    <xdr:from>
      <xdr:col>1</xdr:col>
      <xdr:colOff>393700</xdr:colOff>
      <xdr:row>22</xdr:row>
      <xdr:rowOff>127000</xdr:rowOff>
    </xdr:from>
    <xdr:to>
      <xdr:col>6</xdr:col>
      <xdr:colOff>660400</xdr:colOff>
      <xdr:row>36</xdr:row>
      <xdr:rowOff>152400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866900" y="4000500"/>
          <a:ext cx="4241800" cy="2336800"/>
        </a:xfrm>
        <a:prstGeom prst="rect">
          <a:avLst/>
        </a:prstGeom>
        <a:ln/>
      </xdr:spPr>
      <xdr:style>
        <a:lnRef idx="1">
          <a:schemeClr val="accent1"/>
        </a:lnRef>
        <a:fillRef idx="2">
          <a:schemeClr val="accent1"/>
        </a:fillRef>
        <a:effectRef idx="1">
          <a:schemeClr val="accent1"/>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400"/>
            <a:t>This Budget template is provided by Roxanne Banta with Liberate Your Biz Consulting and is inspired by MINDBODY University.   Please edit and use it to set</a:t>
          </a:r>
          <a:r>
            <a:rPr lang="en-US" sz="1400" baseline="0"/>
            <a:t> goals and keep your bottom line in a good place</a:t>
          </a:r>
          <a:r>
            <a:rPr lang="en-US" sz="1400"/>
            <a:t>.  Please do not share without permission.  Questions on formulas, usage, budgeting in general, e-mail info@liberateyourbiz.com. </a:t>
          </a:r>
        </a:p>
        <a:p>
          <a:endParaRPr lang="en-US" sz="1400"/>
        </a:p>
        <a:p>
          <a:r>
            <a:rPr lang="en-US" sz="1400"/>
            <a:t>www.liberateyourbiz.com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6350</xdr:colOff>
      <xdr:row>14</xdr:row>
      <xdr:rowOff>63500</xdr:rowOff>
    </xdr:from>
    <xdr:to>
      <xdr:col>6</xdr:col>
      <xdr:colOff>508000</xdr:colOff>
      <xdr:row>24</xdr:row>
      <xdr:rowOff>152400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139950" y="2413000"/>
          <a:ext cx="3295650" cy="1739900"/>
        </a:xfrm>
        <a:prstGeom prst="rect">
          <a:avLst/>
        </a:prstGeom>
        <a:ln/>
      </xdr:spPr>
      <xdr:style>
        <a:lnRef idx="1">
          <a:schemeClr val="accent3"/>
        </a:lnRef>
        <a:fillRef idx="2">
          <a:schemeClr val="accent3"/>
        </a:fillRef>
        <a:effectRef idx="1">
          <a:schemeClr val="accent3"/>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US" sz="1100"/>
            <a:t>This sheet is meant to be your Dashboard and provides a birds</a:t>
          </a:r>
          <a:r>
            <a:rPr lang="en-US" sz="1100" baseline="0"/>
            <a:t> eye view of your business on a monthly basis.  This sheet uses formulas to pull the totals from the detailed spreadsheets that follow it.  You can click on a cell in the first column to see the formulas and can easily copy and paste them across and retain the formula.  The average yoga studio margin is 5-20%.  We want to see Y/Y growth each month.   Feel free to delete this comment box once you start using this.</a:t>
          </a:r>
          <a:endParaRPr lang="en-US" sz="1100"/>
        </a:p>
      </xdr:txBody>
    </xdr:sp>
    <xdr:clientData/>
  </xdr:twoCellAnchor>
  <xdr:twoCellAnchor>
    <xdr:from>
      <xdr:col>2</xdr:col>
      <xdr:colOff>38100</xdr:colOff>
      <xdr:row>28</xdr:row>
      <xdr:rowOff>76200</xdr:rowOff>
    </xdr:from>
    <xdr:to>
      <xdr:col>7</xdr:col>
      <xdr:colOff>736600</xdr:colOff>
      <xdr:row>42</xdr:row>
      <xdr:rowOff>101600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171700" y="4737100"/>
          <a:ext cx="4241800" cy="2336800"/>
        </a:xfrm>
        <a:prstGeom prst="rect">
          <a:avLst/>
        </a:prstGeom>
        <a:ln/>
      </xdr:spPr>
      <xdr:style>
        <a:lnRef idx="1">
          <a:schemeClr val="accent1"/>
        </a:lnRef>
        <a:fillRef idx="2">
          <a:schemeClr val="accent1"/>
        </a:fillRef>
        <a:effectRef idx="1">
          <a:schemeClr val="accent1"/>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400"/>
            <a:t>This Budget template is provided by Roxanne Banta with Liberate Your Biz Consulting and is inspired by MINDBODY University.   Please edit and use it to set</a:t>
          </a:r>
          <a:r>
            <a:rPr lang="en-US" sz="1400" baseline="0"/>
            <a:t> goals and keep your bottom line in a good place</a:t>
          </a:r>
          <a:r>
            <a:rPr lang="en-US" sz="1400"/>
            <a:t>.  Please do not share without permission.  Questions on formulas, usage, budgeting in general, e-mail info@liberateyourbiz.com. </a:t>
          </a:r>
        </a:p>
        <a:p>
          <a:endParaRPr lang="en-US" sz="1400"/>
        </a:p>
        <a:p>
          <a:r>
            <a:rPr lang="en-US" sz="1400"/>
            <a:t>www.liberateyourbiz.com</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297180</xdr:colOff>
      <xdr:row>12</xdr:row>
      <xdr:rowOff>88900</xdr:rowOff>
    </xdr:from>
    <xdr:to>
      <xdr:col>12</xdr:col>
      <xdr:colOff>596900</xdr:colOff>
      <xdr:row>28</xdr:row>
      <xdr:rowOff>114300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304800</xdr:colOff>
      <xdr:row>30</xdr:row>
      <xdr:rowOff>101600</xdr:rowOff>
    </xdr:from>
    <xdr:to>
      <xdr:col>12</xdr:col>
      <xdr:colOff>571500</xdr:colOff>
      <xdr:row>47</xdr:row>
      <xdr:rowOff>63500</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393700</xdr:colOff>
      <xdr:row>24</xdr:row>
      <xdr:rowOff>38100</xdr:rowOff>
    </xdr:from>
    <xdr:to>
      <xdr:col>5</xdr:col>
      <xdr:colOff>698500</xdr:colOff>
      <xdr:row>35</xdr:row>
      <xdr:rowOff>114300</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1651000" y="4038600"/>
          <a:ext cx="3302000" cy="1892300"/>
        </a:xfrm>
        <a:prstGeom prst="rect">
          <a:avLst/>
        </a:prstGeom>
        <a:ln/>
      </xdr:spPr>
      <xdr:style>
        <a:lnRef idx="1">
          <a:schemeClr val="accent3"/>
        </a:lnRef>
        <a:fillRef idx="2">
          <a:schemeClr val="accent3"/>
        </a:fillRef>
        <a:effectRef idx="1">
          <a:schemeClr val="accent3"/>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t>This sheet tracks</a:t>
          </a:r>
          <a:r>
            <a:rPr lang="en-US" sz="1100" baseline="0"/>
            <a:t> revenue by category and is referenced by 'Dash'.  This data is typically pulled from MINDBODY or another software system so the categories should match what you are offering in your business and your tracking software.  The graphs are currently looking at January but you can easily get the graph of another column by clicking on the pie/bars on the charts and moving the blue selection box from January to another month.   Feel free to delete this comment box once you start using this</a:t>
          </a:r>
          <a:endParaRPr lang="en-US" sz="1100"/>
        </a:p>
      </xdr:txBody>
    </xdr:sp>
    <xdr:clientData/>
  </xdr:twoCellAnchor>
  <xdr:twoCellAnchor>
    <xdr:from>
      <xdr:col>1</xdr:col>
      <xdr:colOff>368300</xdr:colOff>
      <xdr:row>38</xdr:row>
      <xdr:rowOff>12700</xdr:rowOff>
    </xdr:from>
    <xdr:to>
      <xdr:col>7</xdr:col>
      <xdr:colOff>63500</xdr:colOff>
      <xdr:row>52</xdr:row>
      <xdr:rowOff>38100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625600" y="6324600"/>
          <a:ext cx="4241800" cy="2336800"/>
        </a:xfrm>
        <a:prstGeom prst="rect">
          <a:avLst/>
        </a:prstGeom>
        <a:ln/>
      </xdr:spPr>
      <xdr:style>
        <a:lnRef idx="1">
          <a:schemeClr val="accent1"/>
        </a:lnRef>
        <a:fillRef idx="2">
          <a:schemeClr val="accent1"/>
        </a:fillRef>
        <a:effectRef idx="1">
          <a:schemeClr val="accent1"/>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400"/>
            <a:t>This Budget template is provided by Roxanne Banta with Liberate Your Biz Consulting and is inspired by MINDBODY University.   Please edit and use it to set</a:t>
          </a:r>
          <a:r>
            <a:rPr lang="en-US" sz="1400" baseline="0"/>
            <a:t> goals and keep your bottom line in a good place</a:t>
          </a:r>
          <a:r>
            <a:rPr lang="en-US" sz="1400"/>
            <a:t>.  Please do not share without permission.  Questions on formulas, usage, budgeting in general, e-mail info@liberateyourbiz.com. </a:t>
          </a:r>
        </a:p>
        <a:p>
          <a:endParaRPr lang="en-US" sz="1400"/>
        </a:p>
        <a:p>
          <a:r>
            <a:rPr lang="en-US" sz="1400"/>
            <a:t>www.liberateyourbiz.com</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12700</xdr:colOff>
      <xdr:row>13</xdr:row>
      <xdr:rowOff>127000</xdr:rowOff>
    </xdr:from>
    <xdr:to>
      <xdr:col>7</xdr:col>
      <xdr:colOff>12700</xdr:colOff>
      <xdr:row>21</xdr:row>
      <xdr:rowOff>101600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019300" y="2311400"/>
          <a:ext cx="3289300" cy="1295400"/>
        </a:xfrm>
        <a:prstGeom prst="rect">
          <a:avLst/>
        </a:prstGeom>
        <a:ln/>
      </xdr:spPr>
      <xdr:style>
        <a:lnRef idx="1">
          <a:schemeClr val="accent3"/>
        </a:lnRef>
        <a:fillRef idx="2">
          <a:schemeClr val="accent3"/>
        </a:fillRef>
        <a:effectRef idx="1">
          <a:schemeClr val="accent3"/>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t>This</a:t>
          </a:r>
          <a:r>
            <a:rPr lang="en-US" sz="1100" baseline="0"/>
            <a:t> sheet is optional to use.  I found it helpful when trying to get a handle on accurate projections moving forward.  No other sheets use this data.  Feel free to delete this comment box once you start using this</a:t>
          </a:r>
          <a:endParaRPr lang="en-US" sz="1100"/>
        </a:p>
      </xdr:txBody>
    </xdr:sp>
    <xdr:clientData/>
  </xdr:twoCellAnchor>
  <xdr:twoCellAnchor>
    <xdr:from>
      <xdr:col>2</xdr:col>
      <xdr:colOff>12700</xdr:colOff>
      <xdr:row>24</xdr:row>
      <xdr:rowOff>38100</xdr:rowOff>
    </xdr:from>
    <xdr:to>
      <xdr:col>8</xdr:col>
      <xdr:colOff>215900</xdr:colOff>
      <xdr:row>38</xdr:row>
      <xdr:rowOff>63500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2019300" y="4038600"/>
          <a:ext cx="4241800" cy="2336800"/>
        </a:xfrm>
        <a:prstGeom prst="rect">
          <a:avLst/>
        </a:prstGeom>
        <a:ln/>
      </xdr:spPr>
      <xdr:style>
        <a:lnRef idx="1">
          <a:schemeClr val="accent1"/>
        </a:lnRef>
        <a:fillRef idx="2">
          <a:schemeClr val="accent1"/>
        </a:fillRef>
        <a:effectRef idx="1">
          <a:schemeClr val="accent1"/>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400"/>
            <a:t>This Budget template is provided by Roxanne Banta with Liberate Your Biz Consulting and is inspired by MINDBODY University.   Please edit and use it to set</a:t>
          </a:r>
          <a:r>
            <a:rPr lang="en-US" sz="1400" baseline="0"/>
            <a:t> goals and keep your bottom line in a good place</a:t>
          </a:r>
          <a:r>
            <a:rPr lang="en-US" sz="1400"/>
            <a:t>.  Please do not share without permission.  Questions on formulas, usage, budgeting in general, e-mail info@liberateyourbiz.com. </a:t>
          </a:r>
        </a:p>
        <a:p>
          <a:endParaRPr lang="en-US" sz="1400"/>
        </a:p>
        <a:p>
          <a:r>
            <a:rPr lang="en-US" sz="1400"/>
            <a:t>www.liberateyourbiz.com</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469900</xdr:colOff>
      <xdr:row>37</xdr:row>
      <xdr:rowOff>76200</xdr:rowOff>
    </xdr:from>
    <xdr:to>
      <xdr:col>7</xdr:col>
      <xdr:colOff>139700</xdr:colOff>
      <xdr:row>59</xdr:row>
      <xdr:rowOff>63500</xdr:rowOff>
    </xdr:to>
    <xdr:graphicFrame macro="">
      <xdr:nvGraphicFramePr>
        <xdr:cNvPr id="5" name="Chart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381000</xdr:colOff>
      <xdr:row>23</xdr:row>
      <xdr:rowOff>12700</xdr:rowOff>
    </xdr:from>
    <xdr:to>
      <xdr:col>12</xdr:col>
      <xdr:colOff>0</xdr:colOff>
      <xdr:row>41</xdr:row>
      <xdr:rowOff>12700</xdr:rowOff>
    </xdr:to>
    <xdr:graphicFrame macro="">
      <xdr:nvGraphicFramePr>
        <xdr:cNvPr id="7" name="Chart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457200</xdr:colOff>
      <xdr:row>22</xdr:row>
      <xdr:rowOff>95250</xdr:rowOff>
    </xdr:from>
    <xdr:to>
      <xdr:col>6</xdr:col>
      <xdr:colOff>165100</xdr:colOff>
      <xdr:row>36</xdr:row>
      <xdr:rowOff>101600</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2971800" y="3790950"/>
          <a:ext cx="3314700" cy="2317750"/>
        </a:xfrm>
        <a:prstGeom prst="rect">
          <a:avLst/>
        </a:prstGeom>
        <a:ln/>
      </xdr:spPr>
      <xdr:style>
        <a:lnRef idx="1">
          <a:schemeClr val="accent3"/>
        </a:lnRef>
        <a:fillRef idx="2">
          <a:schemeClr val="accent3"/>
        </a:fillRef>
        <a:effectRef idx="1">
          <a:schemeClr val="accent3"/>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US" sz="1100"/>
            <a:t>This sheet tracks</a:t>
          </a:r>
          <a:r>
            <a:rPr lang="en-US" sz="1100" baseline="0"/>
            <a:t> expenses and is referenced by 'Dash' and pulls from 'Op Exp'.  The section labeled Operating Expenses is summarized from the sheet 'Op Exp' as most businesses have a long list of mostly fixed operating expenses.  Easily copy formulas from January to future columns.  The following section labeled COGS is Cost of Goods Sold and changes based on revenue and how your business does in a month.  This data is entered here.  The charts are similar to what you see in revenue and can be easily updated with current month data.   Feel free to delete this comment box once you start using this</a:t>
          </a:r>
          <a:endParaRPr lang="en-US" sz="1100"/>
        </a:p>
      </xdr:txBody>
    </xdr:sp>
    <xdr:clientData/>
  </xdr:twoCellAnchor>
  <xdr:twoCellAnchor>
    <xdr:from>
      <xdr:col>7</xdr:col>
      <xdr:colOff>419100</xdr:colOff>
      <xdr:row>43</xdr:row>
      <xdr:rowOff>12700</xdr:rowOff>
    </xdr:from>
    <xdr:to>
      <xdr:col>12</xdr:col>
      <xdr:colOff>152400</xdr:colOff>
      <xdr:row>57</xdr:row>
      <xdr:rowOff>38100</xdr:rowOff>
    </xdr:to>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7442200" y="7175500"/>
          <a:ext cx="4241800" cy="2336800"/>
        </a:xfrm>
        <a:prstGeom prst="rect">
          <a:avLst/>
        </a:prstGeom>
        <a:ln/>
      </xdr:spPr>
      <xdr:style>
        <a:lnRef idx="1">
          <a:schemeClr val="accent1"/>
        </a:lnRef>
        <a:fillRef idx="2">
          <a:schemeClr val="accent1"/>
        </a:fillRef>
        <a:effectRef idx="1">
          <a:schemeClr val="accent1"/>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US" sz="1400"/>
            <a:t>This Budget template is provided by Roxanne Banta with Liberate Your Biz Consulting and is inspired by MINDBODY University.   Please edit and use it to set</a:t>
          </a:r>
          <a:r>
            <a:rPr lang="en-US" sz="1400" baseline="0"/>
            <a:t> goals and keep your bottom line in a good place</a:t>
          </a:r>
          <a:r>
            <a:rPr lang="en-US" sz="1400"/>
            <a:t>.  Please do not share without permission.  Questions on formulas, usage, budgeting in general, e-mail info@liberateyourbiz.com. </a:t>
          </a:r>
        </a:p>
        <a:p>
          <a:endParaRPr lang="en-US" sz="1400"/>
        </a:p>
        <a:p>
          <a:r>
            <a:rPr lang="en-US" sz="1400"/>
            <a:t>www.liberateyourbiz.com</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457200</xdr:colOff>
      <xdr:row>10</xdr:row>
      <xdr:rowOff>133350</xdr:rowOff>
    </xdr:from>
    <xdr:to>
      <xdr:col>9</xdr:col>
      <xdr:colOff>228600</xdr:colOff>
      <xdr:row>22</xdr:row>
      <xdr:rowOff>44450</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6692900" y="2089150"/>
          <a:ext cx="3302000" cy="1892300"/>
        </a:xfrm>
        <a:prstGeom prst="rect">
          <a:avLst/>
        </a:prstGeom>
        <a:ln/>
      </xdr:spPr>
      <xdr:style>
        <a:lnRef idx="1">
          <a:schemeClr val="accent3"/>
        </a:lnRef>
        <a:fillRef idx="2">
          <a:schemeClr val="accent3"/>
        </a:fillRef>
        <a:effectRef idx="1">
          <a:schemeClr val="accent3"/>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US" sz="1100"/>
            <a:t>This sheet tracks</a:t>
          </a:r>
          <a:r>
            <a:rPr lang="en-US" sz="1100" baseline="0"/>
            <a:t> all Operating Expenses and is referenced in 'Exp' &amp; 'Dash'. Here you can track each and every operating expense for your business.   Feel free to delete this comment box once you start using this.</a:t>
          </a:r>
          <a:endParaRPr lang="en-US" sz="1100"/>
        </a:p>
      </xdr:txBody>
    </xdr:sp>
    <xdr:clientData/>
  </xdr:twoCellAnchor>
  <xdr:twoCellAnchor>
    <xdr:from>
      <xdr:col>5</xdr:col>
      <xdr:colOff>520700</xdr:colOff>
      <xdr:row>26</xdr:row>
      <xdr:rowOff>25400</xdr:rowOff>
    </xdr:from>
    <xdr:to>
      <xdr:col>10</xdr:col>
      <xdr:colOff>254000</xdr:colOff>
      <xdr:row>40</xdr:row>
      <xdr:rowOff>50800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6756400" y="4622800"/>
          <a:ext cx="4241800" cy="2336800"/>
        </a:xfrm>
        <a:prstGeom prst="rect">
          <a:avLst/>
        </a:prstGeom>
        <a:ln/>
      </xdr:spPr>
      <xdr:style>
        <a:lnRef idx="1">
          <a:schemeClr val="accent1"/>
        </a:lnRef>
        <a:fillRef idx="2">
          <a:schemeClr val="accent1"/>
        </a:fillRef>
        <a:effectRef idx="1">
          <a:schemeClr val="accent1"/>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400"/>
            <a:t>This Budget template is provided by Roxanne Banta with Liberate Your Biz Consulting and is inspired by MINDBODY University.   Please edit and use it to set</a:t>
          </a:r>
          <a:r>
            <a:rPr lang="en-US" sz="1400" baseline="0"/>
            <a:t> goals and keep your bottom line in a good place</a:t>
          </a:r>
          <a:r>
            <a:rPr lang="en-US" sz="1400"/>
            <a:t>.  Please do not share without permission.  Questions on formulas, usage, budgeting in general, e-mail info@liberateyourbiz.com. </a:t>
          </a:r>
        </a:p>
        <a:p>
          <a:endParaRPr lang="en-US" sz="1400"/>
        </a:p>
        <a:p>
          <a:r>
            <a:rPr lang="en-US" sz="1400"/>
            <a:t>www.liberateyourbiz.com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
  <sheetViews>
    <sheetView tabSelected="1" workbookViewId="0">
      <pane xSplit="1" ySplit="1" topLeftCell="B2" activePane="bottomRight" state="frozen"/>
      <selection pane="topRight" activeCell="B1" sqref="B1"/>
      <selection pane="bottomLeft" activeCell="A3" sqref="A3"/>
      <selection pane="bottomRight" activeCell="F8" sqref="F8"/>
    </sheetView>
  </sheetViews>
  <sheetFormatPr defaultColWidth="11" defaultRowHeight="13.5" x14ac:dyDescent="0.3"/>
  <cols>
    <col min="1" max="1" width="16.53515625" style="192" customWidth="1"/>
    <col min="2" max="5" width="8.84375" style="192" customWidth="1"/>
    <col min="6" max="12" width="9.3046875" style="192" customWidth="1"/>
    <col min="13" max="16384" width="11" style="192"/>
  </cols>
  <sheetData>
    <row r="1" spans="1:12" s="195" customFormat="1" ht="30" x14ac:dyDescent="0.3">
      <c r="A1" s="193" t="s">
        <v>166</v>
      </c>
      <c r="B1" s="194" t="s">
        <v>204</v>
      </c>
      <c r="C1" s="194">
        <v>2</v>
      </c>
      <c r="D1" s="194">
        <v>3</v>
      </c>
      <c r="E1" s="194">
        <v>4</v>
      </c>
      <c r="F1" s="194">
        <v>5</v>
      </c>
      <c r="G1" s="194">
        <v>6</v>
      </c>
      <c r="H1" s="194">
        <v>7</v>
      </c>
      <c r="I1" s="194">
        <v>8</v>
      </c>
      <c r="J1" s="194">
        <v>9</v>
      </c>
      <c r="K1" s="194">
        <v>10</v>
      </c>
      <c r="L1" s="194">
        <v>11</v>
      </c>
    </row>
    <row r="2" spans="1:12" s="190" customFormat="1" x14ac:dyDescent="0.3">
      <c r="A2" s="58" t="s">
        <v>183</v>
      </c>
      <c r="B2" s="199">
        <v>100000</v>
      </c>
      <c r="C2" s="199">
        <v>125000</v>
      </c>
      <c r="D2" s="199">
        <v>150000</v>
      </c>
      <c r="E2" s="57">
        <v>175000</v>
      </c>
      <c r="F2" s="57"/>
      <c r="G2" s="199"/>
      <c r="H2" s="199"/>
      <c r="I2" s="199"/>
      <c r="J2" s="202"/>
      <c r="K2" s="202"/>
      <c r="L2" s="202"/>
    </row>
    <row r="3" spans="1:12" s="190" customFormat="1" x14ac:dyDescent="0.3">
      <c r="A3" s="58" t="s">
        <v>18</v>
      </c>
      <c r="B3" s="199">
        <v>125000</v>
      </c>
      <c r="C3" s="199">
        <v>125000</v>
      </c>
      <c r="D3" s="199">
        <v>140000</v>
      </c>
      <c r="E3" s="57">
        <v>150000</v>
      </c>
      <c r="F3" s="57"/>
      <c r="G3" s="199"/>
      <c r="H3" s="199"/>
      <c r="I3" s="199"/>
      <c r="J3" s="202"/>
      <c r="K3" s="202"/>
      <c r="L3" s="202"/>
    </row>
    <row r="4" spans="1:12" s="190" customFormat="1" x14ac:dyDescent="0.3">
      <c r="A4" s="186" t="s">
        <v>116</v>
      </c>
      <c r="B4" s="187">
        <f t="shared" ref="B4:E4" si="0">B2-B3</f>
        <v>-25000</v>
      </c>
      <c r="C4" s="187">
        <f t="shared" si="0"/>
        <v>0</v>
      </c>
      <c r="D4" s="187">
        <f t="shared" si="0"/>
        <v>10000</v>
      </c>
      <c r="E4" s="187">
        <f t="shared" si="0"/>
        <v>25000</v>
      </c>
      <c r="F4" s="187"/>
      <c r="G4" s="187"/>
      <c r="H4" s="187"/>
      <c r="I4" s="187"/>
      <c r="J4" s="203"/>
      <c r="K4" s="203"/>
      <c r="L4" s="203"/>
    </row>
    <row r="5" spans="1:12" s="190" customFormat="1" x14ac:dyDescent="0.3">
      <c r="A5" s="58" t="s">
        <v>112</v>
      </c>
      <c r="B5" s="188">
        <f t="shared" ref="B5:E5" si="1">B4/B2</f>
        <v>-0.25</v>
      </c>
      <c r="C5" s="188">
        <f t="shared" si="1"/>
        <v>0</v>
      </c>
      <c r="D5" s="188">
        <f t="shared" si="1"/>
        <v>6.6666666666666666E-2</v>
      </c>
      <c r="E5" s="188">
        <f t="shared" si="1"/>
        <v>0.14285714285714285</v>
      </c>
      <c r="F5" s="188"/>
      <c r="G5" s="188"/>
      <c r="H5" s="188"/>
      <c r="I5" s="188"/>
      <c r="J5" s="204"/>
      <c r="K5" s="204"/>
      <c r="L5" s="204"/>
    </row>
    <row r="6" spans="1:12" s="190" customFormat="1" x14ac:dyDescent="0.3">
      <c r="A6" s="106" t="s">
        <v>168</v>
      </c>
      <c r="B6" s="106"/>
      <c r="C6" s="106"/>
      <c r="D6" s="106"/>
      <c r="E6" s="106"/>
      <c r="F6" s="103"/>
      <c r="G6" s="103"/>
      <c r="H6" s="103"/>
      <c r="I6" s="103"/>
      <c r="J6" s="103"/>
      <c r="K6" s="103"/>
      <c r="L6" s="103"/>
    </row>
    <row r="7" spans="1:12" s="190" customFormat="1" x14ac:dyDescent="0.3">
      <c r="A7" s="189" t="s">
        <v>14</v>
      </c>
      <c r="B7" s="200"/>
      <c r="C7" s="200">
        <f t="shared" ref="C7:E8" si="2">C2/B2-1</f>
        <v>0.25</v>
      </c>
      <c r="D7" s="200">
        <f t="shared" si="2"/>
        <v>0.19999999999999996</v>
      </c>
      <c r="E7" s="200">
        <f t="shared" si="2"/>
        <v>0.16666666666666674</v>
      </c>
      <c r="F7" s="200"/>
      <c r="G7" s="200"/>
      <c r="H7" s="200"/>
      <c r="I7" s="200"/>
      <c r="J7" s="204"/>
      <c r="K7" s="204"/>
      <c r="L7" s="204"/>
    </row>
    <row r="8" spans="1:12" s="190" customFormat="1" x14ac:dyDescent="0.3">
      <c r="A8" s="189" t="s">
        <v>169</v>
      </c>
      <c r="B8" s="189"/>
      <c r="C8" s="200">
        <f t="shared" si="2"/>
        <v>0</v>
      </c>
      <c r="D8" s="200">
        <f t="shared" si="2"/>
        <v>0.12000000000000011</v>
      </c>
      <c r="E8" s="200">
        <f t="shared" si="2"/>
        <v>7.1428571428571397E-2</v>
      </c>
      <c r="F8" s="200"/>
      <c r="G8" s="70"/>
      <c r="H8" s="70"/>
      <c r="I8" s="70"/>
      <c r="J8" s="204"/>
      <c r="K8" s="204"/>
      <c r="L8" s="204"/>
    </row>
    <row r="9" spans="1:12" s="191" customFormat="1" x14ac:dyDescent="0.3">
      <c r="A9" s="55" t="s">
        <v>170</v>
      </c>
      <c r="B9" s="55"/>
      <c r="C9" s="55"/>
      <c r="D9" s="55"/>
      <c r="E9" s="55"/>
      <c r="F9" s="57"/>
      <c r="G9" s="199"/>
      <c r="H9" s="199"/>
      <c r="I9" s="199"/>
      <c r="J9" s="202"/>
      <c r="K9" s="202"/>
      <c r="L9" s="202"/>
    </row>
  </sheetData>
  <phoneticPr fontId="43" type="noConversion"/>
  <pageMargins left="0.5" right="0.5" top="0.5" bottom="0.5" header="0.5" footer="0.5"/>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K12"/>
  <sheetViews>
    <sheetView workbookViewId="0">
      <pane xSplit="1" ySplit="2" topLeftCell="Q3" activePane="bottomRight" state="frozen"/>
      <selection pane="topRight" activeCell="B1" sqref="B1"/>
      <selection pane="bottomLeft" activeCell="A3" sqref="A3"/>
      <selection pane="bottomRight"/>
    </sheetView>
  </sheetViews>
  <sheetFormatPr defaultColWidth="11" defaultRowHeight="13.5" x14ac:dyDescent="0.3"/>
  <cols>
    <col min="1" max="1" width="16.53515625" bestFit="1" customWidth="1"/>
    <col min="2" max="2" width="7.3828125" bestFit="1" customWidth="1"/>
    <col min="3" max="3" width="8" bestFit="1" customWidth="1"/>
    <col min="4" max="4" width="7.3828125" bestFit="1" customWidth="1"/>
    <col min="5" max="6" width="8" bestFit="1" customWidth="1"/>
    <col min="7" max="10" width="8.3828125" bestFit="1" customWidth="1"/>
    <col min="11" max="11" width="9.53515625" style="17" customWidth="1"/>
    <col min="12" max="12" width="8.69140625" customWidth="1"/>
    <col min="13" max="13" width="9.53515625" customWidth="1"/>
    <col min="14" max="15" width="8.3828125" customWidth="1"/>
    <col min="16" max="16" width="8.84375" customWidth="1"/>
    <col min="17" max="17" width="8.3828125" bestFit="1" customWidth="1"/>
    <col min="18" max="18" width="8.53515625" bestFit="1" customWidth="1"/>
    <col min="19" max="19" width="8.3828125" bestFit="1" customWidth="1"/>
    <col min="20" max="20" width="8.3828125" customWidth="1"/>
    <col min="21" max="21" width="8.3828125" bestFit="1" customWidth="1"/>
    <col min="22" max="22" width="8.3828125" style="164" bestFit="1" customWidth="1"/>
    <col min="23" max="37" width="8.3828125" bestFit="1" customWidth="1"/>
  </cols>
  <sheetData>
    <row r="1" spans="1:37" s="41" customFormat="1" ht="15" x14ac:dyDescent="0.3">
      <c r="A1" s="41" t="s">
        <v>92</v>
      </c>
      <c r="B1" s="42" t="s">
        <v>204</v>
      </c>
      <c r="N1" s="42" t="s">
        <v>205</v>
      </c>
      <c r="V1" s="165"/>
      <c r="Z1" s="42" t="s">
        <v>84</v>
      </c>
    </row>
    <row r="2" spans="1:37" s="103" customFormat="1" x14ac:dyDescent="0.3">
      <c r="B2" s="103" t="s">
        <v>49</v>
      </c>
      <c r="C2" s="103" t="s">
        <v>131</v>
      </c>
      <c r="D2" s="103" t="s">
        <v>123</v>
      </c>
      <c r="E2" s="103" t="s">
        <v>124</v>
      </c>
      <c r="F2" s="103" t="s">
        <v>125</v>
      </c>
      <c r="G2" s="103" t="s">
        <v>65</v>
      </c>
      <c r="H2" s="103" t="s">
        <v>194</v>
      </c>
      <c r="I2" s="103" t="s">
        <v>59</v>
      </c>
      <c r="J2" s="103" t="s">
        <v>137</v>
      </c>
      <c r="K2" s="196" t="s">
        <v>167</v>
      </c>
      <c r="L2" s="103" t="s">
        <v>28</v>
      </c>
      <c r="M2" s="103" t="s">
        <v>193</v>
      </c>
      <c r="N2" s="103">
        <v>2012</v>
      </c>
      <c r="O2" s="103" t="s">
        <v>131</v>
      </c>
      <c r="P2" s="103" t="s">
        <v>123</v>
      </c>
      <c r="Q2" s="103" t="s">
        <v>124</v>
      </c>
      <c r="R2" s="103" t="s">
        <v>165</v>
      </c>
      <c r="S2" s="105" t="s">
        <v>61</v>
      </c>
      <c r="T2" s="105" t="s">
        <v>138</v>
      </c>
      <c r="U2" s="105" t="s">
        <v>79</v>
      </c>
      <c r="V2" s="166" t="s">
        <v>80</v>
      </c>
      <c r="W2" s="105" t="s">
        <v>81</v>
      </c>
      <c r="X2" s="105" t="s">
        <v>82</v>
      </c>
      <c r="Y2" s="105" t="s">
        <v>55</v>
      </c>
      <c r="Z2" s="104" t="s">
        <v>122</v>
      </c>
      <c r="AA2" s="103" t="s">
        <v>131</v>
      </c>
      <c r="AB2" s="103" t="s">
        <v>123</v>
      </c>
      <c r="AC2" s="103" t="s">
        <v>124</v>
      </c>
      <c r="AD2" s="103" t="s">
        <v>125</v>
      </c>
      <c r="AE2" s="105" t="s">
        <v>61</v>
      </c>
      <c r="AF2" s="105" t="s">
        <v>138</v>
      </c>
      <c r="AG2" s="105" t="s">
        <v>79</v>
      </c>
      <c r="AH2" s="105" t="s">
        <v>80</v>
      </c>
      <c r="AI2" s="105" t="s">
        <v>81</v>
      </c>
      <c r="AJ2" s="105" t="s">
        <v>82</v>
      </c>
      <c r="AK2" s="105" t="s">
        <v>55</v>
      </c>
    </row>
    <row r="3" spans="1:37" s="235" customFormat="1" x14ac:dyDescent="0.3">
      <c r="A3" s="235" t="s">
        <v>183</v>
      </c>
      <c r="B3" s="236">
        <f>Revenue!C10</f>
        <v>19069.41</v>
      </c>
      <c r="C3" s="236">
        <f>Revenue!D10</f>
        <v>19069.41</v>
      </c>
      <c r="D3" s="236">
        <f>Revenue!E10</f>
        <v>19069.41</v>
      </c>
      <c r="E3" s="236">
        <f>Revenue!F10</f>
        <v>19069.41</v>
      </c>
      <c r="F3" s="236">
        <f>Revenue!G10</f>
        <v>19069.41</v>
      </c>
      <c r="G3" s="236">
        <f>Revenue!H10</f>
        <v>19069.41</v>
      </c>
      <c r="H3" s="236">
        <f>Revenue!I10</f>
        <v>19069.41</v>
      </c>
      <c r="I3" s="236">
        <f>Revenue!J10</f>
        <v>19069.41</v>
      </c>
      <c r="J3" s="236">
        <f>Revenue!K10</f>
        <v>19069.41</v>
      </c>
      <c r="K3" s="236">
        <f>Revenue!L10</f>
        <v>19069.41</v>
      </c>
      <c r="L3" s="236">
        <f>Revenue!M10</f>
        <v>19069.41</v>
      </c>
      <c r="M3" s="236">
        <f>Revenue!N10</f>
        <v>19069.41</v>
      </c>
      <c r="N3" s="236">
        <f>Revenue!O10</f>
        <v>0</v>
      </c>
      <c r="O3" s="236">
        <f>Revenue!P10</f>
        <v>0</v>
      </c>
      <c r="P3" s="236">
        <f>Revenue!Q10</f>
        <v>0</v>
      </c>
      <c r="Q3" s="236">
        <f>Revenue!R10</f>
        <v>0</v>
      </c>
      <c r="R3" s="236">
        <f>Revenue!S10</f>
        <v>0</v>
      </c>
      <c r="S3" s="236">
        <f>Revenue!T10</f>
        <v>0</v>
      </c>
      <c r="T3" s="236">
        <f>Revenue!U10</f>
        <v>0</v>
      </c>
      <c r="U3" s="236">
        <f>Revenue!V10</f>
        <v>0</v>
      </c>
      <c r="V3" s="236">
        <f>Revenue!W10</f>
        <v>0</v>
      </c>
      <c r="W3" s="236">
        <f>Revenue!X10</f>
        <v>0</v>
      </c>
      <c r="X3" s="236">
        <f>Revenue!Y10</f>
        <v>0</v>
      </c>
      <c r="Y3" s="236">
        <f>Revenue!Z10</f>
        <v>0</v>
      </c>
      <c r="Z3" s="236">
        <f>Revenue!AA10</f>
        <v>0</v>
      </c>
      <c r="AA3" s="236">
        <f>Revenue!AB10</f>
        <v>0</v>
      </c>
      <c r="AB3" s="236">
        <f>Revenue!AC10</f>
        <v>0</v>
      </c>
      <c r="AC3" s="236">
        <f>Revenue!AD10</f>
        <v>0</v>
      </c>
      <c r="AD3" s="236">
        <f>Revenue!AE10</f>
        <v>0</v>
      </c>
      <c r="AE3" s="236">
        <f>Revenue!AF10</f>
        <v>0</v>
      </c>
      <c r="AF3" s="236">
        <f>Revenue!AG10</f>
        <v>0</v>
      </c>
      <c r="AG3" s="236">
        <f>Revenue!AH10</f>
        <v>0</v>
      </c>
      <c r="AH3" s="236">
        <f>Revenue!AI10</f>
        <v>0</v>
      </c>
      <c r="AI3" s="236">
        <f>Revenue!AJ10</f>
        <v>0</v>
      </c>
      <c r="AJ3" s="236">
        <f>Revenue!AK10</f>
        <v>0</v>
      </c>
      <c r="AK3" s="236">
        <f>Revenue!AL10</f>
        <v>0</v>
      </c>
    </row>
    <row r="4" spans="1:37" s="235" customFormat="1" x14ac:dyDescent="0.3">
      <c r="A4" s="235" t="s">
        <v>18</v>
      </c>
      <c r="B4" s="236">
        <f>Exp!C10+Exp!C19</f>
        <v>17109.099999999999</v>
      </c>
      <c r="C4" s="236">
        <f>Exp!D10+Exp!D19</f>
        <v>0</v>
      </c>
      <c r="D4" s="236">
        <f>Exp!E10+Exp!E19</f>
        <v>0</v>
      </c>
      <c r="E4" s="236">
        <f>Exp!F10+Exp!F19</f>
        <v>0</v>
      </c>
      <c r="F4" s="236">
        <f>Exp!G10+Exp!G19</f>
        <v>0</v>
      </c>
      <c r="G4" s="236">
        <f>Exp!H10+Exp!H19</f>
        <v>0</v>
      </c>
      <c r="H4" s="236">
        <f>Exp!I10+Exp!I19</f>
        <v>0</v>
      </c>
      <c r="I4" s="236">
        <f>Exp!J10+Exp!J19</f>
        <v>0</v>
      </c>
      <c r="J4" s="236">
        <f>Exp!K10+Exp!K19</f>
        <v>0</v>
      </c>
      <c r="K4" s="236">
        <f>Exp!L10+Exp!L19</f>
        <v>0</v>
      </c>
      <c r="L4" s="236">
        <f>Exp!M10+Exp!M19</f>
        <v>0</v>
      </c>
      <c r="M4" s="236">
        <f>Exp!N10+Exp!N19</f>
        <v>0</v>
      </c>
      <c r="N4" s="236">
        <f>Exp!O10+Exp!O19</f>
        <v>0</v>
      </c>
      <c r="O4" s="236">
        <f>Exp!P10+Exp!P19</f>
        <v>0</v>
      </c>
      <c r="P4" s="236">
        <f>Exp!Q10+Exp!Q19</f>
        <v>0</v>
      </c>
      <c r="Q4" s="236">
        <f>Exp!R10+Exp!R19</f>
        <v>0</v>
      </c>
      <c r="R4" s="236">
        <f>Exp!S10+Exp!S19</f>
        <v>0</v>
      </c>
      <c r="S4" s="236">
        <f>Exp!T10+Exp!T19</f>
        <v>0</v>
      </c>
      <c r="T4" s="236">
        <f>Exp!U10+Exp!U19</f>
        <v>0</v>
      </c>
      <c r="U4" s="236">
        <f>Exp!V10+Exp!V19</f>
        <v>0</v>
      </c>
      <c r="V4" s="236">
        <f>Exp!W10+Exp!W19</f>
        <v>0</v>
      </c>
      <c r="W4" s="236">
        <f>Exp!X10+Exp!X19</f>
        <v>0</v>
      </c>
      <c r="X4" s="236">
        <f>Exp!Y10+Exp!Y19</f>
        <v>0</v>
      </c>
      <c r="Y4" s="236">
        <f>Exp!Z10+Exp!Z19</f>
        <v>0</v>
      </c>
      <c r="Z4" s="236">
        <f>Exp!AA10+Exp!AA19</f>
        <v>0</v>
      </c>
      <c r="AA4" s="236">
        <f>Exp!AB10+Exp!AB19</f>
        <v>0</v>
      </c>
      <c r="AB4" s="236">
        <f>Exp!AC10+Exp!AC19</f>
        <v>0</v>
      </c>
      <c r="AC4" s="236">
        <f>Exp!AD10+Exp!AD19</f>
        <v>0</v>
      </c>
      <c r="AD4" s="236">
        <f>Exp!AE10+Exp!AE19</f>
        <v>0</v>
      </c>
      <c r="AE4" s="236">
        <f>Exp!AF10+Exp!AF19</f>
        <v>0</v>
      </c>
      <c r="AF4" s="236">
        <f>Exp!AG10+Exp!AG19</f>
        <v>0</v>
      </c>
      <c r="AG4" s="236">
        <f>Exp!AH10+Exp!AH19</f>
        <v>0</v>
      </c>
      <c r="AH4" s="236">
        <f>Exp!AI10+Exp!AI19</f>
        <v>0</v>
      </c>
      <c r="AI4" s="236">
        <f>Exp!AJ10+Exp!AJ19</f>
        <v>0</v>
      </c>
      <c r="AJ4" s="236">
        <f>Exp!AK10+Exp!AK19</f>
        <v>0</v>
      </c>
      <c r="AK4" s="236">
        <f>Exp!AL10+Exp!AL19</f>
        <v>0</v>
      </c>
    </row>
    <row r="5" spans="1:37" s="235" customFormat="1" x14ac:dyDescent="0.3">
      <c r="A5" s="237" t="s">
        <v>116</v>
      </c>
      <c r="B5" s="238">
        <f>B3-B4</f>
        <v>1960.3100000000013</v>
      </c>
      <c r="C5" s="238">
        <f t="shared" ref="C5:AK5" si="0">C3-C4</f>
        <v>19069.41</v>
      </c>
      <c r="D5" s="238">
        <f t="shared" si="0"/>
        <v>19069.41</v>
      </c>
      <c r="E5" s="238">
        <f t="shared" si="0"/>
        <v>19069.41</v>
      </c>
      <c r="F5" s="238">
        <f t="shared" si="0"/>
        <v>19069.41</v>
      </c>
      <c r="G5" s="238">
        <f t="shared" si="0"/>
        <v>19069.41</v>
      </c>
      <c r="H5" s="238">
        <f t="shared" si="0"/>
        <v>19069.41</v>
      </c>
      <c r="I5" s="238">
        <f t="shared" si="0"/>
        <v>19069.41</v>
      </c>
      <c r="J5" s="238">
        <f t="shared" si="0"/>
        <v>19069.41</v>
      </c>
      <c r="K5" s="238">
        <f t="shared" si="0"/>
        <v>19069.41</v>
      </c>
      <c r="L5" s="238">
        <f t="shared" si="0"/>
        <v>19069.41</v>
      </c>
      <c r="M5" s="238">
        <f t="shared" si="0"/>
        <v>19069.41</v>
      </c>
      <c r="N5" s="238">
        <f t="shared" si="0"/>
        <v>0</v>
      </c>
      <c r="O5" s="238">
        <f t="shared" si="0"/>
        <v>0</v>
      </c>
      <c r="P5" s="238">
        <f t="shared" si="0"/>
        <v>0</v>
      </c>
      <c r="Q5" s="238">
        <f t="shared" si="0"/>
        <v>0</v>
      </c>
      <c r="R5" s="238">
        <f t="shared" si="0"/>
        <v>0</v>
      </c>
      <c r="S5" s="238">
        <f t="shared" si="0"/>
        <v>0</v>
      </c>
      <c r="T5" s="238">
        <f t="shared" si="0"/>
        <v>0</v>
      </c>
      <c r="U5" s="238">
        <f t="shared" si="0"/>
        <v>0</v>
      </c>
      <c r="V5" s="238">
        <f t="shared" si="0"/>
        <v>0</v>
      </c>
      <c r="W5" s="238">
        <f t="shared" si="0"/>
        <v>0</v>
      </c>
      <c r="X5" s="238">
        <f t="shared" si="0"/>
        <v>0</v>
      </c>
      <c r="Y5" s="238">
        <f t="shared" si="0"/>
        <v>0</v>
      </c>
      <c r="Z5" s="238">
        <f t="shared" si="0"/>
        <v>0</v>
      </c>
      <c r="AA5" s="238">
        <f t="shared" si="0"/>
        <v>0</v>
      </c>
      <c r="AB5" s="238">
        <f t="shared" si="0"/>
        <v>0</v>
      </c>
      <c r="AC5" s="238">
        <f t="shared" si="0"/>
        <v>0</v>
      </c>
      <c r="AD5" s="238">
        <f t="shared" si="0"/>
        <v>0</v>
      </c>
      <c r="AE5" s="238">
        <f t="shared" si="0"/>
        <v>0</v>
      </c>
      <c r="AF5" s="238">
        <f t="shared" si="0"/>
        <v>0</v>
      </c>
      <c r="AG5" s="238">
        <f t="shared" si="0"/>
        <v>0</v>
      </c>
      <c r="AH5" s="238">
        <f t="shared" si="0"/>
        <v>0</v>
      </c>
      <c r="AI5" s="238">
        <f t="shared" si="0"/>
        <v>0</v>
      </c>
      <c r="AJ5" s="238">
        <f t="shared" si="0"/>
        <v>0</v>
      </c>
      <c r="AK5" s="238">
        <f t="shared" si="0"/>
        <v>0</v>
      </c>
    </row>
    <row r="6" spans="1:37" s="235" customFormat="1" x14ac:dyDescent="0.3">
      <c r="A6" s="235" t="s">
        <v>112</v>
      </c>
      <c r="B6" s="239">
        <f t="shared" ref="B6:AK6" si="1">B5/B3</f>
        <v>0.1027986707506945</v>
      </c>
      <c r="C6" s="240">
        <f t="shared" si="1"/>
        <v>1</v>
      </c>
      <c r="D6" s="241">
        <f t="shared" si="1"/>
        <v>1</v>
      </c>
      <c r="E6" s="240">
        <f t="shared" si="1"/>
        <v>1</v>
      </c>
      <c r="F6" s="240">
        <f t="shared" si="1"/>
        <v>1</v>
      </c>
      <c r="G6" s="240">
        <f t="shared" si="1"/>
        <v>1</v>
      </c>
      <c r="H6" s="240">
        <f t="shared" si="1"/>
        <v>1</v>
      </c>
      <c r="I6" s="241">
        <f t="shared" si="1"/>
        <v>1</v>
      </c>
      <c r="J6" s="241">
        <f t="shared" si="1"/>
        <v>1</v>
      </c>
      <c r="K6" s="242">
        <f t="shared" si="1"/>
        <v>1</v>
      </c>
      <c r="L6" s="243">
        <f t="shared" si="1"/>
        <v>1</v>
      </c>
      <c r="M6" s="244">
        <f t="shared" si="1"/>
        <v>1</v>
      </c>
      <c r="N6" s="243" t="e">
        <f t="shared" si="1"/>
        <v>#DIV/0!</v>
      </c>
      <c r="O6" s="243" t="e">
        <f t="shared" si="1"/>
        <v>#DIV/0!</v>
      </c>
      <c r="P6" s="243" t="e">
        <f t="shared" si="1"/>
        <v>#DIV/0!</v>
      </c>
      <c r="Q6" s="243" t="e">
        <f t="shared" si="1"/>
        <v>#DIV/0!</v>
      </c>
      <c r="R6" s="243" t="e">
        <f t="shared" si="1"/>
        <v>#DIV/0!</v>
      </c>
      <c r="S6" s="241" t="e">
        <f t="shared" si="1"/>
        <v>#DIV/0!</v>
      </c>
      <c r="T6" s="241" t="e">
        <f t="shared" si="1"/>
        <v>#DIV/0!</v>
      </c>
      <c r="U6" s="241" t="e">
        <f t="shared" si="1"/>
        <v>#DIV/0!</v>
      </c>
      <c r="V6" s="240" t="e">
        <f t="shared" si="1"/>
        <v>#DIV/0!</v>
      </c>
      <c r="W6" s="241" t="e">
        <f t="shared" si="1"/>
        <v>#DIV/0!</v>
      </c>
      <c r="X6" s="241" t="e">
        <f t="shared" si="1"/>
        <v>#DIV/0!</v>
      </c>
      <c r="Y6" s="241" t="e">
        <f t="shared" si="1"/>
        <v>#DIV/0!</v>
      </c>
      <c r="Z6" s="241" t="e">
        <f t="shared" si="1"/>
        <v>#DIV/0!</v>
      </c>
      <c r="AA6" s="241" t="e">
        <f t="shared" si="1"/>
        <v>#DIV/0!</v>
      </c>
      <c r="AB6" s="241" t="e">
        <f t="shared" si="1"/>
        <v>#DIV/0!</v>
      </c>
      <c r="AC6" s="241" t="e">
        <f t="shared" si="1"/>
        <v>#DIV/0!</v>
      </c>
      <c r="AD6" s="241" t="e">
        <f t="shared" si="1"/>
        <v>#DIV/0!</v>
      </c>
      <c r="AE6" s="241" t="e">
        <f t="shared" si="1"/>
        <v>#DIV/0!</v>
      </c>
      <c r="AF6" s="241" t="e">
        <f t="shared" si="1"/>
        <v>#DIV/0!</v>
      </c>
      <c r="AG6" s="241" t="e">
        <f t="shared" si="1"/>
        <v>#DIV/0!</v>
      </c>
      <c r="AH6" s="241" t="e">
        <f t="shared" si="1"/>
        <v>#DIV/0!</v>
      </c>
      <c r="AI6" s="241" t="e">
        <f t="shared" si="1"/>
        <v>#DIV/0!</v>
      </c>
      <c r="AJ6" s="241" t="e">
        <f t="shared" si="1"/>
        <v>#DIV/0!</v>
      </c>
      <c r="AK6" s="241" t="e">
        <f t="shared" si="1"/>
        <v>#DIV/0!</v>
      </c>
    </row>
    <row r="7" spans="1:37" s="245" customFormat="1" x14ac:dyDescent="0.3">
      <c r="A7" s="245" t="s">
        <v>17</v>
      </c>
      <c r="B7" s="246">
        <f>B3</f>
        <v>19069.41</v>
      </c>
      <c r="C7" s="246">
        <f t="shared" ref="C7" si="2">C3+B7</f>
        <v>38138.82</v>
      </c>
      <c r="D7" s="246">
        <f t="shared" ref="D7" si="3">D3+C7</f>
        <v>57208.229999999996</v>
      </c>
      <c r="E7" s="246">
        <f t="shared" ref="E7" si="4">E3+D7</f>
        <v>76277.64</v>
      </c>
      <c r="F7" s="246">
        <f t="shared" ref="F7" si="5">F3+E7</f>
        <v>95347.05</v>
      </c>
      <c r="G7" s="246">
        <f t="shared" ref="G7" si="6">G3+F7</f>
        <v>114416.46</v>
      </c>
      <c r="H7" s="246">
        <f t="shared" ref="H7" si="7">H3+G7</f>
        <v>133485.87</v>
      </c>
      <c r="I7" s="246">
        <f t="shared" ref="I7" si="8">I3+H7</f>
        <v>152555.28</v>
      </c>
      <c r="J7" s="246">
        <f t="shared" ref="J7" si="9">J3+I7</f>
        <v>171624.69</v>
      </c>
      <c r="K7" s="246">
        <f t="shared" ref="K7" si="10">K3+J7</f>
        <v>190694.1</v>
      </c>
      <c r="L7" s="246">
        <f t="shared" ref="L7" si="11">L3+K7</f>
        <v>209763.51</v>
      </c>
      <c r="M7" s="246">
        <f t="shared" ref="M7" si="12">M3+L7</f>
        <v>228832.92</v>
      </c>
      <c r="N7" s="246">
        <f t="shared" ref="N7" si="13">N3+M7</f>
        <v>228832.92</v>
      </c>
      <c r="O7" s="246">
        <f t="shared" ref="O7" si="14">O3+N7</f>
        <v>228832.92</v>
      </c>
      <c r="P7" s="246">
        <f t="shared" ref="P7" si="15">P3+O7</f>
        <v>228832.92</v>
      </c>
      <c r="Q7" s="246">
        <f t="shared" ref="Q7" si="16">Q3+P7</f>
        <v>228832.92</v>
      </c>
      <c r="R7" s="246">
        <f t="shared" ref="R7" si="17">R3+Q7</f>
        <v>228832.92</v>
      </c>
      <c r="S7" s="246">
        <f t="shared" ref="S7" si="18">S3+R7</f>
        <v>228832.92</v>
      </c>
      <c r="T7" s="246">
        <f t="shared" ref="T7" si="19">T3+S7</f>
        <v>228832.92</v>
      </c>
      <c r="U7" s="246">
        <f t="shared" ref="U7" si="20">U3+T7</f>
        <v>228832.92</v>
      </c>
      <c r="V7" s="246">
        <f t="shared" ref="V7" si="21">V3+U7</f>
        <v>228832.92</v>
      </c>
      <c r="W7" s="246">
        <f t="shared" ref="W7" si="22">W3+V7</f>
        <v>228832.92</v>
      </c>
      <c r="X7" s="246">
        <f t="shared" ref="X7" si="23">X3+W7</f>
        <v>228832.92</v>
      </c>
      <c r="Y7" s="246">
        <f t="shared" ref="Y7" si="24">Y3+X7</f>
        <v>228832.92</v>
      </c>
      <c r="Z7" s="246">
        <f t="shared" ref="Z7" si="25">Z3+Y7</f>
        <v>228832.92</v>
      </c>
      <c r="AA7" s="246">
        <f t="shared" ref="AA7" si="26">AA3+Z7</f>
        <v>228832.92</v>
      </c>
      <c r="AB7" s="246">
        <f t="shared" ref="AB7" si="27">AB3+AA7</f>
        <v>228832.92</v>
      </c>
      <c r="AC7" s="246">
        <f t="shared" ref="AC7" si="28">AC3+AB7</f>
        <v>228832.92</v>
      </c>
      <c r="AD7" s="246">
        <f t="shared" ref="AD7" si="29">AD3+AC7</f>
        <v>228832.92</v>
      </c>
      <c r="AE7" s="246">
        <f t="shared" ref="AE7" si="30">AE3+AD7</f>
        <v>228832.92</v>
      </c>
      <c r="AF7" s="246">
        <f t="shared" ref="AF7" si="31">AF3+AE7</f>
        <v>228832.92</v>
      </c>
      <c r="AG7" s="246">
        <f t="shared" ref="AG7" si="32">AG3+AF7</f>
        <v>228832.92</v>
      </c>
      <c r="AH7" s="246">
        <f t="shared" ref="AH7" si="33">AH3+AG7</f>
        <v>228832.92</v>
      </c>
      <c r="AI7" s="246">
        <f t="shared" ref="AI7" si="34">AI3+AH7</f>
        <v>228832.92</v>
      </c>
      <c r="AJ7" s="246">
        <f t="shared" ref="AJ7" si="35">AJ3+AI7</f>
        <v>228832.92</v>
      </c>
      <c r="AK7" s="246">
        <f t="shared" ref="AK7" si="36">AK3+AJ7</f>
        <v>228832.92</v>
      </c>
    </row>
    <row r="8" spans="1:37" s="245" customFormat="1" x14ac:dyDescent="0.3">
      <c r="A8" s="245" t="s">
        <v>60</v>
      </c>
      <c r="B8" s="246">
        <f>B5</f>
        <v>1960.3100000000013</v>
      </c>
      <c r="C8" s="246">
        <f>B8+C5</f>
        <v>21029.72</v>
      </c>
      <c r="D8" s="246">
        <f t="shared" ref="D8:AK8" si="37">C8+D5</f>
        <v>40099.130000000005</v>
      </c>
      <c r="E8" s="246">
        <f t="shared" si="37"/>
        <v>59168.540000000008</v>
      </c>
      <c r="F8" s="246">
        <f t="shared" si="37"/>
        <v>78237.950000000012</v>
      </c>
      <c r="G8" s="246">
        <f t="shared" si="37"/>
        <v>97307.360000000015</v>
      </c>
      <c r="H8" s="246">
        <f t="shared" si="37"/>
        <v>116376.77000000002</v>
      </c>
      <c r="I8" s="246">
        <f t="shared" si="37"/>
        <v>135446.18000000002</v>
      </c>
      <c r="J8" s="246">
        <f t="shared" si="37"/>
        <v>154515.59000000003</v>
      </c>
      <c r="K8" s="246">
        <f t="shared" si="37"/>
        <v>173585.00000000003</v>
      </c>
      <c r="L8" s="246">
        <f t="shared" si="37"/>
        <v>192654.41000000003</v>
      </c>
      <c r="M8" s="246">
        <f t="shared" si="37"/>
        <v>211723.82000000004</v>
      </c>
      <c r="N8" s="246">
        <f t="shared" si="37"/>
        <v>211723.82000000004</v>
      </c>
      <c r="O8" s="246">
        <f t="shared" si="37"/>
        <v>211723.82000000004</v>
      </c>
      <c r="P8" s="246">
        <f t="shared" si="37"/>
        <v>211723.82000000004</v>
      </c>
      <c r="Q8" s="246">
        <f t="shared" si="37"/>
        <v>211723.82000000004</v>
      </c>
      <c r="R8" s="246">
        <f t="shared" si="37"/>
        <v>211723.82000000004</v>
      </c>
      <c r="S8" s="246">
        <f t="shared" si="37"/>
        <v>211723.82000000004</v>
      </c>
      <c r="T8" s="246">
        <f t="shared" si="37"/>
        <v>211723.82000000004</v>
      </c>
      <c r="U8" s="246">
        <f t="shared" si="37"/>
        <v>211723.82000000004</v>
      </c>
      <c r="V8" s="246">
        <f t="shared" si="37"/>
        <v>211723.82000000004</v>
      </c>
      <c r="W8" s="246">
        <f t="shared" si="37"/>
        <v>211723.82000000004</v>
      </c>
      <c r="X8" s="246">
        <f t="shared" si="37"/>
        <v>211723.82000000004</v>
      </c>
      <c r="Y8" s="246">
        <f t="shared" si="37"/>
        <v>211723.82000000004</v>
      </c>
      <c r="Z8" s="246">
        <f t="shared" si="37"/>
        <v>211723.82000000004</v>
      </c>
      <c r="AA8" s="246">
        <f t="shared" si="37"/>
        <v>211723.82000000004</v>
      </c>
      <c r="AB8" s="246">
        <f t="shared" si="37"/>
        <v>211723.82000000004</v>
      </c>
      <c r="AC8" s="246">
        <f t="shared" si="37"/>
        <v>211723.82000000004</v>
      </c>
      <c r="AD8" s="246">
        <f t="shared" si="37"/>
        <v>211723.82000000004</v>
      </c>
      <c r="AE8" s="246">
        <f t="shared" si="37"/>
        <v>211723.82000000004</v>
      </c>
      <c r="AF8" s="246">
        <f t="shared" si="37"/>
        <v>211723.82000000004</v>
      </c>
      <c r="AG8" s="246">
        <f t="shared" si="37"/>
        <v>211723.82000000004</v>
      </c>
      <c r="AH8" s="246">
        <f t="shared" si="37"/>
        <v>211723.82000000004</v>
      </c>
      <c r="AI8" s="246">
        <f t="shared" si="37"/>
        <v>211723.82000000004</v>
      </c>
      <c r="AJ8" s="246">
        <f t="shared" si="37"/>
        <v>211723.82000000004</v>
      </c>
      <c r="AK8" s="246">
        <f t="shared" si="37"/>
        <v>211723.82000000004</v>
      </c>
    </row>
    <row r="9" spans="1:37" s="103" customFormat="1" x14ac:dyDescent="0.3">
      <c r="A9" s="106" t="s">
        <v>99</v>
      </c>
      <c r="K9" s="196"/>
      <c r="V9" s="166"/>
    </row>
    <row r="10" spans="1:37" s="43" customFormat="1" x14ac:dyDescent="0.3">
      <c r="A10" s="45" t="s">
        <v>66</v>
      </c>
      <c r="B10" s="46">
        <v>-0.1</v>
      </c>
      <c r="D10" s="46"/>
      <c r="E10" s="46"/>
      <c r="F10" s="46"/>
      <c r="G10" s="47"/>
      <c r="H10" s="47"/>
      <c r="I10" s="46"/>
      <c r="J10" s="46"/>
      <c r="K10" s="198"/>
      <c r="L10" s="46"/>
      <c r="M10" s="46"/>
      <c r="N10" s="77"/>
      <c r="O10" s="77"/>
      <c r="P10" s="77"/>
      <c r="Q10" s="77"/>
      <c r="R10" s="77"/>
      <c r="S10" s="77"/>
      <c r="T10" s="46"/>
      <c r="U10" s="46"/>
      <c r="V10" s="167"/>
      <c r="W10" s="46"/>
    </row>
    <row r="11" spans="1:37" s="43" customFormat="1" x14ac:dyDescent="0.3">
      <c r="A11" s="45" t="s">
        <v>67</v>
      </c>
      <c r="B11" s="46">
        <v>0.2712</v>
      </c>
      <c r="D11" s="46"/>
      <c r="E11" s="46"/>
      <c r="F11" s="46"/>
      <c r="G11" s="47"/>
      <c r="H11" s="47"/>
      <c r="I11" s="46"/>
      <c r="J11" s="46"/>
      <c r="K11" s="198"/>
      <c r="L11" s="46"/>
      <c r="M11" s="46"/>
      <c r="N11" s="77"/>
      <c r="O11" s="77"/>
      <c r="P11" s="77"/>
      <c r="Q11" s="77"/>
      <c r="R11" s="77"/>
      <c r="S11" s="77"/>
      <c r="T11" s="46"/>
      <c r="U11" s="46"/>
      <c r="V11" s="167"/>
      <c r="W11" s="46"/>
    </row>
    <row r="12" spans="1:37" s="123" customFormat="1" x14ac:dyDescent="0.3">
      <c r="A12" s="55" t="s">
        <v>6</v>
      </c>
      <c r="B12" s="202">
        <v>19619</v>
      </c>
      <c r="K12" s="197"/>
      <c r="M12" s="60"/>
      <c r="N12" s="57"/>
      <c r="O12" s="57"/>
      <c r="P12" s="57"/>
      <c r="Q12" s="57"/>
      <c r="R12" s="57"/>
      <c r="V12" s="44"/>
    </row>
  </sheetData>
  <phoneticPr fontId="43" type="noConversion"/>
  <conditionalFormatting sqref="A12:XFD12">
    <cfRule type="cellIs" dxfId="0" priority="0" stopIfTrue="1" operator="lessThan">
      <formula>5000</formula>
    </cfRule>
  </conditionalFormatting>
  <pageMargins left="0.5" right="0.5" top="0.5" bottom="0.5" header="0.5" footer="0.5"/>
  <drawing r:id="rId1"/>
  <legacy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X22"/>
  <sheetViews>
    <sheetView workbookViewId="0">
      <pane xSplit="1" topLeftCell="AA1" activePane="topRight" state="frozen"/>
      <selection pane="topRight" activeCell="O10" sqref="O10"/>
    </sheetView>
  </sheetViews>
  <sheetFormatPr defaultColWidth="11" defaultRowHeight="13.5" x14ac:dyDescent="0.3"/>
  <cols>
    <col min="1" max="1" width="14.15234375" bestFit="1" customWidth="1"/>
    <col min="2" max="6" width="8.3828125" bestFit="1" customWidth="1"/>
    <col min="7" max="7" width="9" customWidth="1"/>
    <col min="8" max="8" width="8.3828125" customWidth="1"/>
    <col min="9" max="9" width="8.53515625" customWidth="1"/>
    <col min="10" max="10" width="8.3828125" customWidth="1"/>
    <col min="11" max="11" width="8.84375" customWidth="1"/>
    <col min="12" max="12" width="8.3828125" style="54" customWidth="1"/>
    <col min="13" max="38" width="8.3828125" customWidth="1"/>
    <col min="39" max="50" width="9.3046875" customWidth="1"/>
  </cols>
  <sheetData>
    <row r="1" spans="1:50" s="12" customFormat="1" ht="15" x14ac:dyDescent="0.3">
      <c r="A1" s="12" t="s">
        <v>76</v>
      </c>
      <c r="C1" s="12" t="s">
        <v>212</v>
      </c>
      <c r="L1" s="206"/>
      <c r="O1" s="12" t="s">
        <v>213</v>
      </c>
      <c r="AA1" s="12" t="s">
        <v>214</v>
      </c>
      <c r="AM1" s="12" t="s">
        <v>209</v>
      </c>
    </row>
    <row r="2" spans="1:50" s="11" customFormat="1" x14ac:dyDescent="0.3">
      <c r="B2" s="11" t="s">
        <v>88</v>
      </c>
      <c r="C2" s="11" t="s">
        <v>75</v>
      </c>
      <c r="D2" s="11" t="s">
        <v>188</v>
      </c>
      <c r="E2" s="11" t="s">
        <v>189</v>
      </c>
      <c r="F2" s="11" t="s">
        <v>172</v>
      </c>
      <c r="G2" s="11" t="s">
        <v>1</v>
      </c>
      <c r="H2" s="16" t="s">
        <v>61</v>
      </c>
      <c r="I2" s="16" t="s">
        <v>138</v>
      </c>
      <c r="J2" s="16" t="s">
        <v>79</v>
      </c>
      <c r="K2" s="16" t="s">
        <v>80</v>
      </c>
      <c r="L2" s="207" t="s">
        <v>81</v>
      </c>
      <c r="M2" s="16" t="s">
        <v>82</v>
      </c>
      <c r="N2" s="16" t="s">
        <v>55</v>
      </c>
      <c r="O2" s="11" t="s">
        <v>3</v>
      </c>
      <c r="P2" s="11" t="s">
        <v>131</v>
      </c>
      <c r="Q2" s="11" t="s">
        <v>123</v>
      </c>
      <c r="R2" s="11" t="s">
        <v>124</v>
      </c>
      <c r="S2" s="11" t="s">
        <v>125</v>
      </c>
      <c r="T2" s="16" t="s">
        <v>61</v>
      </c>
      <c r="U2" s="16" t="s">
        <v>138</v>
      </c>
      <c r="V2" s="16" t="s">
        <v>79</v>
      </c>
      <c r="W2" s="16" t="s">
        <v>80</v>
      </c>
      <c r="X2" s="16" t="s">
        <v>81</v>
      </c>
      <c r="Y2" s="16" t="s">
        <v>82</v>
      </c>
      <c r="Z2" s="16" t="s">
        <v>55</v>
      </c>
      <c r="AA2" s="11" t="s">
        <v>179</v>
      </c>
      <c r="AB2" s="11" t="s">
        <v>163</v>
      </c>
      <c r="AC2" s="11" t="s">
        <v>123</v>
      </c>
      <c r="AD2" s="11" t="s">
        <v>118</v>
      </c>
      <c r="AE2" s="11" t="s">
        <v>37</v>
      </c>
      <c r="AF2" s="16" t="s">
        <v>61</v>
      </c>
      <c r="AG2" s="16" t="s">
        <v>138</v>
      </c>
      <c r="AH2" s="16" t="s">
        <v>79</v>
      </c>
      <c r="AI2" s="16" t="s">
        <v>80</v>
      </c>
      <c r="AJ2" s="16" t="s">
        <v>81</v>
      </c>
      <c r="AK2" s="16" t="s">
        <v>82</v>
      </c>
      <c r="AL2" s="16" t="s">
        <v>55</v>
      </c>
      <c r="AM2" s="11" t="s">
        <v>3</v>
      </c>
      <c r="AN2" s="11" t="s">
        <v>163</v>
      </c>
      <c r="AO2" s="11" t="s">
        <v>123</v>
      </c>
      <c r="AP2" s="11" t="s">
        <v>118</v>
      </c>
      <c r="AQ2" s="11" t="s">
        <v>136</v>
      </c>
      <c r="AR2" s="16" t="s">
        <v>61</v>
      </c>
      <c r="AS2" s="16" t="s">
        <v>138</v>
      </c>
      <c r="AT2" s="16" t="s">
        <v>79</v>
      </c>
      <c r="AU2" s="16" t="s">
        <v>80</v>
      </c>
      <c r="AV2" s="16" t="s">
        <v>81</v>
      </c>
      <c r="AW2" s="16" t="s">
        <v>82</v>
      </c>
      <c r="AX2" s="16" t="s">
        <v>55</v>
      </c>
    </row>
    <row r="3" spans="1:50" x14ac:dyDescent="0.3">
      <c r="A3" t="s">
        <v>114</v>
      </c>
      <c r="B3" s="4">
        <v>14000</v>
      </c>
      <c r="C3" s="65">
        <v>13085</v>
      </c>
      <c r="D3" s="76">
        <v>0</v>
      </c>
      <c r="E3" s="76">
        <v>0</v>
      </c>
      <c r="F3" s="76">
        <v>0</v>
      </c>
      <c r="G3" s="76">
        <v>0</v>
      </c>
      <c r="H3" s="76">
        <v>0</v>
      </c>
      <c r="I3" s="76">
        <v>0</v>
      </c>
      <c r="J3" s="76">
        <v>0</v>
      </c>
      <c r="K3" s="76">
        <v>0</v>
      </c>
      <c r="L3" s="76">
        <v>0</v>
      </c>
      <c r="M3" s="76">
        <v>0</v>
      </c>
      <c r="N3" s="76">
        <v>0</v>
      </c>
      <c r="O3" s="76">
        <v>0</v>
      </c>
      <c r="P3" s="76">
        <v>0</v>
      </c>
      <c r="Q3" s="76">
        <v>0</v>
      </c>
      <c r="R3" s="76">
        <v>0</v>
      </c>
      <c r="S3" s="76">
        <v>0</v>
      </c>
      <c r="T3" s="76">
        <v>0</v>
      </c>
      <c r="U3" s="76">
        <v>0</v>
      </c>
      <c r="V3" s="76">
        <v>0</v>
      </c>
      <c r="W3" s="76">
        <v>0</v>
      </c>
      <c r="X3" s="76">
        <v>0</v>
      </c>
      <c r="Y3" s="76">
        <v>0</v>
      </c>
      <c r="Z3" s="76">
        <v>0</v>
      </c>
      <c r="AA3" s="76">
        <v>0</v>
      </c>
      <c r="AB3" s="76">
        <v>0</v>
      </c>
      <c r="AC3" s="76">
        <v>0</v>
      </c>
      <c r="AD3" s="76">
        <v>0</v>
      </c>
      <c r="AE3" s="76">
        <v>0</v>
      </c>
      <c r="AF3" s="76">
        <v>0</v>
      </c>
      <c r="AG3" s="76">
        <v>0</v>
      </c>
      <c r="AH3" s="76">
        <v>0</v>
      </c>
      <c r="AI3" s="76">
        <v>0</v>
      </c>
      <c r="AJ3" s="76">
        <v>0</v>
      </c>
      <c r="AK3" s="76">
        <v>0</v>
      </c>
      <c r="AL3" s="76">
        <v>0</v>
      </c>
      <c r="AM3" s="76">
        <v>0</v>
      </c>
      <c r="AN3" s="76">
        <v>0</v>
      </c>
      <c r="AO3" s="76">
        <v>0</v>
      </c>
      <c r="AP3" s="76">
        <v>0</v>
      </c>
      <c r="AQ3" s="76">
        <v>0</v>
      </c>
      <c r="AR3" s="76">
        <v>0</v>
      </c>
      <c r="AS3" s="76">
        <v>0</v>
      </c>
      <c r="AT3" s="76">
        <v>0</v>
      </c>
      <c r="AU3" s="76">
        <v>0</v>
      </c>
      <c r="AV3" s="76">
        <v>0</v>
      </c>
      <c r="AW3" s="76">
        <v>0</v>
      </c>
      <c r="AX3" s="76">
        <v>0</v>
      </c>
    </row>
    <row r="4" spans="1:50" s="174" customFormat="1" x14ac:dyDescent="0.3">
      <c r="A4" s="174" t="s">
        <v>12</v>
      </c>
      <c r="B4" s="65">
        <v>4000</v>
      </c>
      <c r="C4" s="65">
        <v>1943</v>
      </c>
      <c r="D4" s="76">
        <v>0</v>
      </c>
      <c r="E4" s="76">
        <v>0</v>
      </c>
      <c r="F4" s="76">
        <v>0</v>
      </c>
      <c r="G4" s="76">
        <v>0</v>
      </c>
      <c r="H4" s="76">
        <v>0</v>
      </c>
      <c r="I4" s="76">
        <v>0</v>
      </c>
      <c r="J4" s="76">
        <v>0</v>
      </c>
      <c r="K4" s="76">
        <v>0</v>
      </c>
      <c r="L4" s="76">
        <v>0</v>
      </c>
      <c r="M4" s="76">
        <v>0</v>
      </c>
      <c r="N4" s="76">
        <v>0</v>
      </c>
      <c r="O4" s="76">
        <v>0</v>
      </c>
      <c r="P4" s="76">
        <v>0</v>
      </c>
      <c r="Q4" s="76">
        <v>0</v>
      </c>
      <c r="R4" s="76">
        <v>0</v>
      </c>
      <c r="S4" s="76">
        <v>0</v>
      </c>
      <c r="T4" s="76">
        <v>0</v>
      </c>
      <c r="U4" s="76">
        <v>0</v>
      </c>
      <c r="V4" s="76">
        <v>0</v>
      </c>
      <c r="W4" s="76">
        <v>0</v>
      </c>
      <c r="X4" s="76">
        <v>0</v>
      </c>
      <c r="Y4" s="76">
        <v>0</v>
      </c>
      <c r="Z4" s="76">
        <v>0</v>
      </c>
      <c r="AA4" s="76">
        <v>0</v>
      </c>
      <c r="AB4" s="76">
        <v>0</v>
      </c>
      <c r="AC4" s="76">
        <v>0</v>
      </c>
      <c r="AD4" s="76">
        <v>0</v>
      </c>
      <c r="AE4" s="76">
        <v>0</v>
      </c>
      <c r="AF4" s="76">
        <v>0</v>
      </c>
      <c r="AG4" s="76">
        <v>0</v>
      </c>
      <c r="AH4" s="76">
        <v>0</v>
      </c>
      <c r="AI4" s="76">
        <v>0</v>
      </c>
      <c r="AJ4" s="76">
        <v>0</v>
      </c>
      <c r="AK4" s="76">
        <v>0</v>
      </c>
      <c r="AL4" s="76">
        <v>0</v>
      </c>
      <c r="AM4" s="76">
        <v>0</v>
      </c>
      <c r="AN4" s="76">
        <v>0</v>
      </c>
      <c r="AO4" s="76">
        <v>0</v>
      </c>
      <c r="AP4" s="76">
        <v>0</v>
      </c>
      <c r="AQ4" s="76">
        <v>0</v>
      </c>
      <c r="AR4" s="76">
        <v>0</v>
      </c>
      <c r="AS4" s="76">
        <v>0</v>
      </c>
      <c r="AT4" s="76">
        <v>0</v>
      </c>
      <c r="AU4" s="76">
        <v>0</v>
      </c>
      <c r="AV4" s="76">
        <v>0</v>
      </c>
      <c r="AW4" s="76">
        <v>0</v>
      </c>
      <c r="AX4" s="76">
        <v>0</v>
      </c>
    </row>
    <row r="5" spans="1:50" s="174" customFormat="1" x14ac:dyDescent="0.3">
      <c r="A5" s="174" t="s">
        <v>182</v>
      </c>
      <c r="B5" s="6">
        <v>1000</v>
      </c>
      <c r="C5" s="65">
        <f>261+610</f>
        <v>871</v>
      </c>
      <c r="D5" s="76">
        <v>0</v>
      </c>
      <c r="E5" s="76">
        <v>0</v>
      </c>
      <c r="F5" s="76">
        <v>0</v>
      </c>
      <c r="G5" s="76">
        <v>0</v>
      </c>
      <c r="H5" s="76">
        <v>0</v>
      </c>
      <c r="I5" s="76">
        <v>0</v>
      </c>
      <c r="J5" s="76">
        <v>0</v>
      </c>
      <c r="K5" s="76">
        <v>0</v>
      </c>
      <c r="L5" s="76">
        <v>0</v>
      </c>
      <c r="M5" s="76">
        <v>0</v>
      </c>
      <c r="N5" s="76">
        <v>0</v>
      </c>
      <c r="O5" s="76">
        <v>0</v>
      </c>
      <c r="P5" s="76">
        <v>0</v>
      </c>
      <c r="Q5" s="76">
        <v>0</v>
      </c>
      <c r="R5" s="76">
        <v>0</v>
      </c>
      <c r="S5" s="76">
        <v>0</v>
      </c>
      <c r="T5" s="76">
        <v>0</v>
      </c>
      <c r="U5" s="76">
        <v>0</v>
      </c>
      <c r="V5" s="76">
        <v>0</v>
      </c>
      <c r="W5" s="76">
        <v>0</v>
      </c>
      <c r="X5" s="76">
        <v>0</v>
      </c>
      <c r="Y5" s="76">
        <v>0</v>
      </c>
      <c r="Z5" s="76">
        <v>0</v>
      </c>
      <c r="AA5" s="76">
        <v>0</v>
      </c>
      <c r="AB5" s="76">
        <v>0</v>
      </c>
      <c r="AC5" s="76">
        <v>0</v>
      </c>
      <c r="AD5" s="76">
        <v>0</v>
      </c>
      <c r="AE5" s="76">
        <v>0</v>
      </c>
      <c r="AF5" s="76">
        <v>0</v>
      </c>
      <c r="AG5" s="76">
        <v>0</v>
      </c>
      <c r="AH5" s="76">
        <v>0</v>
      </c>
      <c r="AI5" s="76">
        <v>0</v>
      </c>
      <c r="AJ5" s="76">
        <v>0</v>
      </c>
      <c r="AK5" s="76">
        <v>0</v>
      </c>
      <c r="AL5" s="76">
        <v>0</v>
      </c>
      <c r="AM5" s="76">
        <v>0</v>
      </c>
      <c r="AN5" s="76">
        <v>0</v>
      </c>
      <c r="AO5" s="76">
        <v>0</v>
      </c>
      <c r="AP5" s="76">
        <v>0</v>
      </c>
      <c r="AQ5" s="76">
        <v>0</v>
      </c>
      <c r="AR5" s="76">
        <v>0</v>
      </c>
      <c r="AS5" s="76">
        <v>0</v>
      </c>
      <c r="AT5" s="76">
        <v>0</v>
      </c>
      <c r="AU5" s="76">
        <v>0</v>
      </c>
      <c r="AV5" s="76">
        <v>0</v>
      </c>
      <c r="AW5" s="76">
        <v>0</v>
      </c>
      <c r="AX5" s="76">
        <v>0</v>
      </c>
    </row>
    <row r="6" spans="1:50" s="174" customFormat="1" x14ac:dyDescent="0.3">
      <c r="A6" s="174" t="s">
        <v>47</v>
      </c>
      <c r="B6" s="6">
        <v>1000</v>
      </c>
      <c r="C6" s="65">
        <v>2932</v>
      </c>
      <c r="D6" s="76">
        <v>0</v>
      </c>
      <c r="E6" s="76">
        <v>0</v>
      </c>
      <c r="F6" s="76">
        <v>0</v>
      </c>
      <c r="G6" s="76">
        <v>0</v>
      </c>
      <c r="H6" s="76">
        <v>0</v>
      </c>
      <c r="I6" s="76">
        <v>0</v>
      </c>
      <c r="J6" s="76">
        <v>0</v>
      </c>
      <c r="K6" s="76">
        <v>0</v>
      </c>
      <c r="L6" s="76">
        <v>0</v>
      </c>
      <c r="M6" s="76">
        <v>0</v>
      </c>
      <c r="N6" s="76">
        <v>0</v>
      </c>
      <c r="O6" s="76">
        <v>0</v>
      </c>
      <c r="P6" s="76">
        <v>0</v>
      </c>
      <c r="Q6" s="76">
        <v>0</v>
      </c>
      <c r="R6" s="76">
        <v>0</v>
      </c>
      <c r="S6" s="76">
        <v>0</v>
      </c>
      <c r="T6" s="76">
        <v>0</v>
      </c>
      <c r="U6" s="76">
        <v>0</v>
      </c>
      <c r="V6" s="76">
        <v>0</v>
      </c>
      <c r="W6" s="76">
        <v>0</v>
      </c>
      <c r="X6" s="76">
        <v>0</v>
      </c>
      <c r="Y6" s="76">
        <v>0</v>
      </c>
      <c r="Z6" s="76">
        <v>0</v>
      </c>
      <c r="AA6" s="76">
        <v>0</v>
      </c>
      <c r="AB6" s="76">
        <v>0</v>
      </c>
      <c r="AC6" s="76">
        <v>0</v>
      </c>
      <c r="AD6" s="76">
        <v>0</v>
      </c>
      <c r="AE6" s="76">
        <v>0</v>
      </c>
      <c r="AF6" s="76">
        <v>0</v>
      </c>
      <c r="AG6" s="76">
        <v>0</v>
      </c>
      <c r="AH6" s="76">
        <v>0</v>
      </c>
      <c r="AI6" s="76">
        <v>0</v>
      </c>
      <c r="AJ6" s="76">
        <v>0</v>
      </c>
      <c r="AK6" s="76">
        <v>0</v>
      </c>
      <c r="AL6" s="76">
        <v>0</v>
      </c>
      <c r="AM6" s="76">
        <v>0</v>
      </c>
      <c r="AN6" s="76">
        <v>0</v>
      </c>
      <c r="AO6" s="76">
        <v>0</v>
      </c>
      <c r="AP6" s="76">
        <v>0</v>
      </c>
      <c r="AQ6" s="76">
        <v>0</v>
      </c>
      <c r="AR6" s="76">
        <v>0</v>
      </c>
      <c r="AS6" s="76">
        <v>0</v>
      </c>
      <c r="AT6" s="76">
        <v>0</v>
      </c>
      <c r="AU6" s="76">
        <v>0</v>
      </c>
      <c r="AV6" s="76">
        <v>0</v>
      </c>
      <c r="AW6" s="76">
        <v>0</v>
      </c>
      <c r="AX6" s="76">
        <v>0</v>
      </c>
    </row>
    <row r="7" spans="1:50" x14ac:dyDescent="0.3">
      <c r="A7" s="175" t="s">
        <v>30</v>
      </c>
      <c r="B7" s="4">
        <v>500</v>
      </c>
      <c r="C7" s="65">
        <v>148</v>
      </c>
      <c r="D7" s="76">
        <v>0</v>
      </c>
      <c r="E7" s="76">
        <v>0</v>
      </c>
      <c r="F7" s="76">
        <v>0</v>
      </c>
      <c r="G7" s="76">
        <v>0</v>
      </c>
      <c r="H7" s="76">
        <v>0</v>
      </c>
      <c r="I7" s="76">
        <v>0</v>
      </c>
      <c r="J7" s="76">
        <v>0</v>
      </c>
      <c r="K7" s="76">
        <v>0</v>
      </c>
      <c r="L7" s="76">
        <v>0</v>
      </c>
      <c r="M7" s="76">
        <v>0</v>
      </c>
      <c r="N7" s="76">
        <v>0</v>
      </c>
      <c r="O7" s="76">
        <v>0</v>
      </c>
      <c r="P7" s="76">
        <v>0</v>
      </c>
      <c r="Q7" s="76">
        <v>0</v>
      </c>
      <c r="R7" s="76">
        <v>0</v>
      </c>
      <c r="S7" s="76">
        <v>0</v>
      </c>
      <c r="T7" s="76">
        <v>0</v>
      </c>
      <c r="U7" s="76">
        <v>0</v>
      </c>
      <c r="V7" s="76">
        <v>0</v>
      </c>
      <c r="W7" s="76">
        <v>0</v>
      </c>
      <c r="X7" s="76">
        <v>0</v>
      </c>
      <c r="Y7" s="76">
        <v>0</v>
      </c>
      <c r="Z7" s="76">
        <v>0</v>
      </c>
      <c r="AA7" s="76">
        <v>0</v>
      </c>
      <c r="AB7" s="76">
        <v>0</v>
      </c>
      <c r="AC7" s="76">
        <v>0</v>
      </c>
      <c r="AD7" s="76">
        <v>0</v>
      </c>
      <c r="AE7" s="76">
        <v>0</v>
      </c>
      <c r="AF7" s="76">
        <v>0</v>
      </c>
      <c r="AG7" s="76">
        <v>0</v>
      </c>
      <c r="AH7" s="76">
        <v>0</v>
      </c>
      <c r="AI7" s="76">
        <v>0</v>
      </c>
      <c r="AJ7" s="76">
        <v>0</v>
      </c>
      <c r="AK7" s="76">
        <v>0</v>
      </c>
      <c r="AL7" s="76">
        <v>0</v>
      </c>
      <c r="AM7" s="76">
        <v>0</v>
      </c>
      <c r="AN7" s="76">
        <v>0</v>
      </c>
      <c r="AO7" s="76">
        <v>0</v>
      </c>
      <c r="AP7" s="76">
        <v>0</v>
      </c>
      <c r="AQ7" s="76">
        <v>0</v>
      </c>
      <c r="AR7" s="76">
        <v>0</v>
      </c>
      <c r="AS7" s="76">
        <v>0</v>
      </c>
      <c r="AT7" s="76">
        <v>0</v>
      </c>
      <c r="AU7" s="76">
        <v>0</v>
      </c>
      <c r="AV7" s="76">
        <v>0</v>
      </c>
      <c r="AW7" s="76">
        <v>0</v>
      </c>
      <c r="AX7" s="76">
        <v>0</v>
      </c>
    </row>
    <row r="8" spans="1:50" s="175" customFormat="1" x14ac:dyDescent="0.3">
      <c r="A8" s="175" t="s">
        <v>31</v>
      </c>
      <c r="B8" s="6">
        <v>500</v>
      </c>
      <c r="C8" s="65">
        <v>90.41</v>
      </c>
      <c r="D8" s="76">
        <v>0</v>
      </c>
      <c r="E8" s="76">
        <v>0</v>
      </c>
      <c r="F8" s="76">
        <v>0</v>
      </c>
      <c r="G8" s="76">
        <v>0</v>
      </c>
      <c r="H8" s="76">
        <v>0</v>
      </c>
      <c r="I8" s="76">
        <v>0</v>
      </c>
      <c r="J8" s="76">
        <v>0</v>
      </c>
      <c r="K8" s="76">
        <v>0</v>
      </c>
      <c r="L8" s="76">
        <v>0</v>
      </c>
      <c r="M8" s="76">
        <v>0</v>
      </c>
      <c r="N8" s="76">
        <v>0</v>
      </c>
      <c r="O8" s="76">
        <v>0</v>
      </c>
      <c r="P8" s="76">
        <v>0</v>
      </c>
      <c r="Q8" s="76">
        <v>0</v>
      </c>
      <c r="R8" s="76">
        <v>0</v>
      </c>
      <c r="S8" s="76">
        <v>0</v>
      </c>
      <c r="T8" s="76">
        <v>0</v>
      </c>
      <c r="U8" s="76">
        <v>0</v>
      </c>
      <c r="V8" s="76">
        <v>0</v>
      </c>
      <c r="W8" s="76">
        <v>0</v>
      </c>
      <c r="X8" s="76">
        <v>0</v>
      </c>
      <c r="Y8" s="76">
        <v>0</v>
      </c>
      <c r="Z8" s="76">
        <v>0</v>
      </c>
      <c r="AA8" s="76">
        <v>0</v>
      </c>
      <c r="AB8" s="76">
        <v>0</v>
      </c>
      <c r="AC8" s="76">
        <v>0</v>
      </c>
      <c r="AD8" s="76">
        <v>0</v>
      </c>
      <c r="AE8" s="76">
        <v>0</v>
      </c>
      <c r="AF8" s="76">
        <v>0</v>
      </c>
      <c r="AG8" s="76">
        <v>0</v>
      </c>
      <c r="AH8" s="76">
        <v>0</v>
      </c>
      <c r="AI8" s="76">
        <v>0</v>
      </c>
      <c r="AJ8" s="76">
        <v>0</v>
      </c>
      <c r="AK8" s="76">
        <v>0</v>
      </c>
      <c r="AL8" s="76">
        <v>0</v>
      </c>
      <c r="AM8" s="76">
        <v>0</v>
      </c>
      <c r="AN8" s="76">
        <v>0</v>
      </c>
      <c r="AO8" s="76">
        <v>0</v>
      </c>
      <c r="AP8" s="76">
        <v>0</v>
      </c>
      <c r="AQ8" s="76">
        <v>0</v>
      </c>
      <c r="AR8" s="76">
        <v>0</v>
      </c>
      <c r="AS8" s="76">
        <v>0</v>
      </c>
      <c r="AT8" s="76">
        <v>0</v>
      </c>
      <c r="AU8" s="76">
        <v>0</v>
      </c>
      <c r="AV8" s="76">
        <v>0</v>
      </c>
      <c r="AW8" s="76">
        <v>0</v>
      </c>
      <c r="AX8" s="76">
        <v>0</v>
      </c>
    </row>
    <row r="9" spans="1:50" x14ac:dyDescent="0.3">
      <c r="A9" s="175" t="s">
        <v>32</v>
      </c>
      <c r="B9" s="160">
        <f t="shared" ref="B9" si="0">SUM(B3:B8)</f>
        <v>21000</v>
      </c>
      <c r="C9" s="160">
        <f t="shared" ref="C9" si="1">SUM(C3:C8)</f>
        <v>19069.41</v>
      </c>
      <c r="D9" s="160">
        <v>0</v>
      </c>
      <c r="E9" s="160">
        <v>0</v>
      </c>
      <c r="F9" s="160">
        <v>0</v>
      </c>
      <c r="G9" s="160">
        <v>0</v>
      </c>
      <c r="H9" s="160">
        <v>0</v>
      </c>
      <c r="I9" s="160">
        <v>0</v>
      </c>
      <c r="J9" s="160">
        <v>0</v>
      </c>
      <c r="K9" s="160">
        <v>0</v>
      </c>
      <c r="L9" s="160">
        <v>0</v>
      </c>
      <c r="M9" s="160">
        <v>0</v>
      </c>
      <c r="N9" s="160">
        <v>0</v>
      </c>
      <c r="O9" s="160">
        <v>0</v>
      </c>
      <c r="P9" s="160">
        <v>0</v>
      </c>
      <c r="Q9" s="160">
        <v>0</v>
      </c>
      <c r="R9" s="160">
        <v>0</v>
      </c>
      <c r="S9" s="160">
        <v>0</v>
      </c>
      <c r="T9" s="160">
        <v>0</v>
      </c>
      <c r="U9" s="160">
        <v>0</v>
      </c>
      <c r="V9" s="160">
        <v>0</v>
      </c>
      <c r="W9" s="160">
        <v>0</v>
      </c>
      <c r="X9" s="160">
        <v>0</v>
      </c>
      <c r="Y9" s="160">
        <v>0</v>
      </c>
      <c r="Z9" s="160">
        <v>0</v>
      </c>
      <c r="AA9" s="160">
        <v>0</v>
      </c>
      <c r="AB9" s="160">
        <v>0</v>
      </c>
      <c r="AC9" s="160">
        <v>0</v>
      </c>
      <c r="AD9" s="160">
        <v>0</v>
      </c>
      <c r="AE9" s="160">
        <v>0</v>
      </c>
      <c r="AF9" s="160">
        <v>0</v>
      </c>
      <c r="AG9" s="160">
        <v>0</v>
      </c>
      <c r="AH9" s="160">
        <v>0</v>
      </c>
      <c r="AI9" s="160">
        <v>0</v>
      </c>
      <c r="AJ9" s="160">
        <v>0</v>
      </c>
      <c r="AK9" s="160">
        <v>0</v>
      </c>
      <c r="AL9" s="160">
        <v>0</v>
      </c>
      <c r="AM9" s="160">
        <v>0</v>
      </c>
      <c r="AN9" s="160">
        <v>0</v>
      </c>
      <c r="AO9" s="160">
        <v>0</v>
      </c>
      <c r="AP9" s="160">
        <v>0</v>
      </c>
      <c r="AQ9" s="160">
        <v>0</v>
      </c>
      <c r="AR9" s="160">
        <v>0</v>
      </c>
      <c r="AS9" s="160">
        <v>0</v>
      </c>
      <c r="AT9" s="160">
        <v>0</v>
      </c>
      <c r="AU9" s="160">
        <v>0</v>
      </c>
      <c r="AV9" s="160">
        <v>0</v>
      </c>
      <c r="AW9" s="160">
        <v>0</v>
      </c>
      <c r="AX9" s="160">
        <v>0</v>
      </c>
    </row>
    <row r="10" spans="1:50" s="11" customFormat="1" x14ac:dyDescent="0.3">
      <c r="A10" s="11" t="s">
        <v>22</v>
      </c>
      <c r="B10" s="13">
        <f>B9</f>
        <v>21000</v>
      </c>
      <c r="C10" s="13">
        <f>C9</f>
        <v>19069.41</v>
      </c>
      <c r="D10" s="13">
        <f t="shared" ref="D10:N10" si="2">C10+D9</f>
        <v>19069.41</v>
      </c>
      <c r="E10" s="13">
        <f t="shared" si="2"/>
        <v>19069.41</v>
      </c>
      <c r="F10" s="13">
        <f t="shared" si="2"/>
        <v>19069.41</v>
      </c>
      <c r="G10" s="13">
        <f t="shared" si="2"/>
        <v>19069.41</v>
      </c>
      <c r="H10" s="13">
        <f t="shared" si="2"/>
        <v>19069.41</v>
      </c>
      <c r="I10" s="13">
        <f t="shared" si="2"/>
        <v>19069.41</v>
      </c>
      <c r="J10" s="154">
        <f t="shared" si="2"/>
        <v>19069.41</v>
      </c>
      <c r="K10" s="13">
        <f t="shared" si="2"/>
        <v>19069.41</v>
      </c>
      <c r="L10" s="209">
        <f t="shared" si="2"/>
        <v>19069.41</v>
      </c>
      <c r="M10" s="13">
        <f t="shared" si="2"/>
        <v>19069.41</v>
      </c>
      <c r="N10" s="13">
        <f t="shared" si="2"/>
        <v>19069.41</v>
      </c>
      <c r="O10" s="13">
        <f>O9</f>
        <v>0</v>
      </c>
      <c r="P10" s="13">
        <f t="shared" ref="P10" si="3">O10+P9</f>
        <v>0</v>
      </c>
      <c r="Q10" s="13">
        <f t="shared" ref="Q10" si="4">P10+Q9</f>
        <v>0</v>
      </c>
      <c r="R10" s="13">
        <f t="shared" ref="R10" si="5">Q10+R9</f>
        <v>0</v>
      </c>
      <c r="S10" s="13">
        <f t="shared" ref="S10" si="6">R10+S9</f>
        <v>0</v>
      </c>
      <c r="T10" s="13">
        <f t="shared" ref="T10" si="7">S10+T9</f>
        <v>0</v>
      </c>
      <c r="U10" s="13">
        <f t="shared" ref="U10" si="8">T10+U9</f>
        <v>0</v>
      </c>
      <c r="V10" s="13">
        <f t="shared" ref="V10" si="9">U10+V9</f>
        <v>0</v>
      </c>
      <c r="W10" s="13">
        <f t="shared" ref="W10" si="10">V10+W9</f>
        <v>0</v>
      </c>
      <c r="X10" s="13">
        <f t="shared" ref="X10" si="11">W10+X9</f>
        <v>0</v>
      </c>
      <c r="Y10" s="13">
        <f t="shared" ref="Y10" si="12">X10+Y9</f>
        <v>0</v>
      </c>
      <c r="Z10" s="13">
        <f>Y10+Z9</f>
        <v>0</v>
      </c>
      <c r="AA10" s="13">
        <f>AA9</f>
        <v>0</v>
      </c>
      <c r="AB10" s="13">
        <f t="shared" ref="AB10" si="13">AA10+AB9</f>
        <v>0</v>
      </c>
      <c r="AC10" s="13">
        <f t="shared" ref="AC10" si="14">AB10+AC9</f>
        <v>0</v>
      </c>
      <c r="AD10" s="13">
        <f t="shared" ref="AD10" si="15">AC10+AD9</f>
        <v>0</v>
      </c>
      <c r="AE10" s="13">
        <f t="shared" ref="AE10" si="16">AD10+AE9</f>
        <v>0</v>
      </c>
      <c r="AF10" s="13">
        <f t="shared" ref="AF10" si="17">AE10+AF9</f>
        <v>0</v>
      </c>
      <c r="AG10" s="13">
        <f t="shared" ref="AG10" si="18">AF10+AG9</f>
        <v>0</v>
      </c>
      <c r="AH10" s="13">
        <f t="shared" ref="AH10" si="19">AG10+AH9</f>
        <v>0</v>
      </c>
      <c r="AI10" s="13">
        <f t="shared" ref="AI10" si="20">AH10+AI9</f>
        <v>0</v>
      </c>
      <c r="AJ10" s="13">
        <f t="shared" ref="AJ10" si="21">AI10+AJ9</f>
        <v>0</v>
      </c>
      <c r="AK10" s="13">
        <f t="shared" ref="AK10" si="22">AJ10+AK9</f>
        <v>0</v>
      </c>
      <c r="AL10" s="13">
        <f>AK10+AL9</f>
        <v>0</v>
      </c>
      <c r="AM10" s="13">
        <f>AM9</f>
        <v>0</v>
      </c>
      <c r="AN10" s="13">
        <f t="shared" ref="AN10" si="23">AM10+AN9</f>
        <v>0</v>
      </c>
      <c r="AO10" s="13">
        <f t="shared" ref="AO10" si="24">AN10+AO9</f>
        <v>0</v>
      </c>
      <c r="AP10" s="13">
        <f t="shared" ref="AP10" si="25">AO10+AP9</f>
        <v>0</v>
      </c>
      <c r="AQ10" s="13">
        <f t="shared" ref="AQ10" si="26">AP10+AQ9</f>
        <v>0</v>
      </c>
      <c r="AR10" s="13">
        <f t="shared" ref="AR10" si="27">AQ10+AR9</f>
        <v>0</v>
      </c>
      <c r="AS10" s="13">
        <f t="shared" ref="AS10" si="28">AR10+AS9</f>
        <v>0</v>
      </c>
      <c r="AT10" s="13">
        <f t="shared" ref="AT10" si="29">AS10+AT9</f>
        <v>0</v>
      </c>
      <c r="AU10" s="13">
        <f t="shared" ref="AU10" si="30">AT10+AU9</f>
        <v>0</v>
      </c>
      <c r="AV10" s="13">
        <f t="shared" ref="AV10" si="31">AU10+AV9</f>
        <v>0</v>
      </c>
      <c r="AW10" s="13">
        <f t="shared" ref="AW10" si="32">AV10+AW9</f>
        <v>0</v>
      </c>
      <c r="AX10" s="13">
        <f>AW10+AX9</f>
        <v>0</v>
      </c>
    </row>
    <row r="11" spans="1:50" x14ac:dyDescent="0.3">
      <c r="B11" s="6"/>
      <c r="C11" s="6"/>
      <c r="D11" s="6"/>
      <c r="E11" s="6"/>
      <c r="F11" s="6"/>
      <c r="G11" s="6"/>
      <c r="H11" s="6"/>
    </row>
    <row r="12" spans="1:50" s="5" customFormat="1" x14ac:dyDescent="0.3">
      <c r="A12" s="7" t="s">
        <v>23</v>
      </c>
      <c r="L12" s="53"/>
    </row>
    <row r="13" spans="1:50" s="15" customFormat="1" x14ac:dyDescent="0.3">
      <c r="A13" s="14" t="s">
        <v>2</v>
      </c>
      <c r="B13" s="14">
        <v>0.1673</v>
      </c>
    </row>
    <row r="14" spans="1:50" s="8" customFormat="1" x14ac:dyDescent="0.3">
      <c r="A14" s="8" t="s">
        <v>114</v>
      </c>
      <c r="B14" s="8">
        <v>-6.3200000000000006E-2</v>
      </c>
      <c r="G14" s="10"/>
      <c r="H14" s="10"/>
      <c r="I14" s="10"/>
      <c r="J14" s="5"/>
      <c r="K14" s="5"/>
      <c r="L14" s="215"/>
      <c r="M14" s="90"/>
      <c r="N14" s="90"/>
    </row>
    <row r="15" spans="1:50" s="8" customFormat="1" x14ac:dyDescent="0.3">
      <c r="A15" s="8" t="s">
        <v>139</v>
      </c>
      <c r="B15" s="8">
        <v>0.16930000000000001</v>
      </c>
      <c r="G15" s="10"/>
      <c r="I15" s="10"/>
      <c r="K15" s="10"/>
      <c r="L15" s="10"/>
    </row>
    <row r="16" spans="1:50" s="8" customFormat="1" x14ac:dyDescent="0.3">
      <c r="A16" s="8" t="s">
        <v>74</v>
      </c>
      <c r="B16" s="8" t="s">
        <v>196</v>
      </c>
      <c r="G16" s="10"/>
      <c r="I16" s="10"/>
      <c r="K16" s="10"/>
      <c r="L16" s="10"/>
    </row>
    <row r="18" spans="1:12" x14ac:dyDescent="0.3">
      <c r="A18" s="9" t="s">
        <v>73</v>
      </c>
    </row>
    <row r="19" spans="1:12" s="15" customFormat="1" x14ac:dyDescent="0.3">
      <c r="A19" s="14" t="s">
        <v>195</v>
      </c>
      <c r="B19" s="15">
        <v>-1.23E-2</v>
      </c>
    </row>
    <row r="20" spans="1:12" s="10" customFormat="1" x14ac:dyDescent="0.3">
      <c r="A20" s="10" t="s">
        <v>114</v>
      </c>
      <c r="B20" s="10">
        <v>6.5000000000000002E-2</v>
      </c>
      <c r="L20" s="215"/>
    </row>
    <row r="21" spans="1:12" s="10" customFormat="1" x14ac:dyDescent="0.3">
      <c r="A21" s="10" t="s">
        <v>139</v>
      </c>
      <c r="B21" s="10">
        <v>-0.34</v>
      </c>
    </row>
    <row r="22" spans="1:12" s="10" customFormat="1" x14ac:dyDescent="0.3">
      <c r="A22" s="10" t="s">
        <v>74</v>
      </c>
      <c r="B22" s="10">
        <v>0.19750000000000001</v>
      </c>
    </row>
  </sheetData>
  <phoneticPr fontId="43" type="noConversion"/>
  <pageMargins left="0.5" right="0.5" top="0.5" bottom="0.5" header="0.5" footer="0.5"/>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33"/>
  <sheetViews>
    <sheetView workbookViewId="0">
      <pane xSplit="1" topLeftCell="AH1" activePane="topRight" state="frozen"/>
      <selection pane="topRight" activeCell="B2" sqref="B2"/>
    </sheetView>
  </sheetViews>
  <sheetFormatPr defaultColWidth="11" defaultRowHeight="13.5" x14ac:dyDescent="0.3"/>
  <cols>
    <col min="1" max="1" width="14.15234375" style="25" customWidth="1"/>
    <col min="2" max="2" width="8.3828125" style="25" customWidth="1"/>
    <col min="3" max="3" width="8.3828125" style="59" customWidth="1"/>
    <col min="4" max="4" width="5.53515625" style="64" customWidth="1"/>
    <col min="5" max="5" width="8.3828125" style="25" customWidth="1"/>
    <col min="6" max="6" width="8.3828125" style="71" customWidth="1"/>
    <col min="7" max="7" width="6.15234375" style="71" customWidth="1"/>
    <col min="8" max="8" width="8.3828125" style="25" customWidth="1"/>
    <col min="9" max="9" width="8.3828125" style="78" customWidth="1"/>
    <col min="10" max="10" width="6.15234375" style="79" customWidth="1"/>
    <col min="11" max="11" width="9.53515625" style="79" customWidth="1"/>
    <col min="12" max="12" width="9.53515625" style="84" customWidth="1"/>
    <col min="13" max="13" width="5.84375" style="84" customWidth="1"/>
    <col min="14" max="14" width="9.53515625" style="25" customWidth="1"/>
    <col min="15" max="15" width="9.53515625" style="98" customWidth="1"/>
    <col min="16" max="16" width="6.53515625" style="98" customWidth="1"/>
    <col min="17" max="17" width="9.53515625" style="25" customWidth="1"/>
    <col min="18" max="18" width="9.53515625" style="109" customWidth="1"/>
    <col min="19" max="19" width="5.3828125" style="109" customWidth="1"/>
    <col min="20" max="20" width="9.53515625" style="25" customWidth="1"/>
    <col min="21" max="21" width="9.53515625" style="126" customWidth="1"/>
    <col min="22" max="22" width="5.3828125" style="126" customWidth="1"/>
    <col min="23" max="23" width="9.53515625" style="25" customWidth="1"/>
    <col min="24" max="24" width="9.53515625" style="132" customWidth="1"/>
    <col min="25" max="25" width="5.3828125" style="132" customWidth="1"/>
    <col min="26" max="27" width="9.53515625" style="25" customWidth="1"/>
    <col min="28" max="28" width="5.3828125" style="145" customWidth="1"/>
    <col min="29" max="29" width="9.15234375" style="54" customWidth="1"/>
    <col min="30" max="30" width="8.15234375" style="54" customWidth="1"/>
    <col min="31" max="31" width="6.15234375" style="54" customWidth="1"/>
    <col min="32" max="16384" width="11" style="25"/>
  </cols>
  <sheetData>
    <row r="1" spans="1:40" s="12" customFormat="1" ht="15" x14ac:dyDescent="0.3">
      <c r="A1" s="12" t="s">
        <v>83</v>
      </c>
      <c r="B1" s="12" t="s">
        <v>212</v>
      </c>
      <c r="AC1" s="206"/>
      <c r="AD1" s="206"/>
      <c r="AE1" s="206"/>
    </row>
    <row r="2" spans="1:40" s="11" customFormat="1" x14ac:dyDescent="0.3">
      <c r="B2" s="11" t="s">
        <v>3</v>
      </c>
      <c r="E2" s="11" t="s">
        <v>131</v>
      </c>
      <c r="H2" s="11" t="s">
        <v>123</v>
      </c>
      <c r="K2" s="11" t="s">
        <v>13</v>
      </c>
      <c r="N2" s="11" t="s">
        <v>58</v>
      </c>
      <c r="Q2" s="16" t="s">
        <v>61</v>
      </c>
      <c r="R2" s="16"/>
      <c r="S2" s="16"/>
      <c r="T2" s="16" t="s">
        <v>138</v>
      </c>
      <c r="U2" s="16"/>
      <c r="V2" s="16"/>
      <c r="W2" s="16" t="s">
        <v>173</v>
      </c>
      <c r="X2" s="16"/>
      <c r="Y2" s="16"/>
      <c r="Z2" s="16" t="s">
        <v>145</v>
      </c>
      <c r="AA2" s="16"/>
      <c r="AB2" s="16"/>
      <c r="AC2" s="207" t="s">
        <v>154</v>
      </c>
      <c r="AD2" s="207"/>
      <c r="AE2" s="207"/>
      <c r="AF2" s="11" t="s">
        <v>124</v>
      </c>
      <c r="AG2" s="11" t="s">
        <v>125</v>
      </c>
      <c r="AH2" s="16" t="s">
        <v>61</v>
      </c>
      <c r="AI2" s="16" t="s">
        <v>138</v>
      </c>
      <c r="AJ2" s="16" t="s">
        <v>79</v>
      </c>
      <c r="AK2" s="16" t="s">
        <v>80</v>
      </c>
      <c r="AL2" s="16" t="s">
        <v>81</v>
      </c>
      <c r="AM2" s="16" t="s">
        <v>82</v>
      </c>
      <c r="AN2" s="16" t="s">
        <v>55</v>
      </c>
    </row>
    <row r="3" spans="1:40" s="11" customFormat="1" x14ac:dyDescent="0.3">
      <c r="B3" s="11" t="s">
        <v>50</v>
      </c>
      <c r="C3" s="11" t="s">
        <v>133</v>
      </c>
      <c r="D3" s="11" t="s">
        <v>44</v>
      </c>
      <c r="E3" s="11" t="s">
        <v>50</v>
      </c>
      <c r="F3" s="11" t="s">
        <v>180</v>
      </c>
      <c r="G3" s="11" t="s">
        <v>181</v>
      </c>
      <c r="H3" s="11" t="s">
        <v>50</v>
      </c>
      <c r="I3" s="11" t="s">
        <v>43</v>
      </c>
      <c r="J3" s="11" t="s">
        <v>181</v>
      </c>
      <c r="K3" s="11" t="s">
        <v>50</v>
      </c>
      <c r="L3" s="11" t="s">
        <v>160</v>
      </c>
      <c r="M3" s="11" t="s">
        <v>181</v>
      </c>
      <c r="N3" s="11" t="s">
        <v>50</v>
      </c>
      <c r="O3" s="11" t="s">
        <v>201</v>
      </c>
      <c r="P3" s="11" t="s">
        <v>202</v>
      </c>
      <c r="Q3" s="11" t="s">
        <v>50</v>
      </c>
      <c r="R3" s="11" t="s">
        <v>201</v>
      </c>
      <c r="S3" s="11" t="s">
        <v>71</v>
      </c>
      <c r="T3" s="11" t="s">
        <v>50</v>
      </c>
      <c r="U3" s="11" t="s">
        <v>201</v>
      </c>
      <c r="V3" s="11" t="s">
        <v>202</v>
      </c>
      <c r="W3" s="11" t="s">
        <v>50</v>
      </c>
      <c r="X3" s="11" t="s">
        <v>201</v>
      </c>
      <c r="Y3" s="11" t="s">
        <v>164</v>
      </c>
      <c r="Z3" s="11" t="s">
        <v>50</v>
      </c>
      <c r="AA3" s="11" t="s">
        <v>146</v>
      </c>
      <c r="AB3" s="11" t="s">
        <v>202</v>
      </c>
      <c r="AC3" s="207" t="s">
        <v>155</v>
      </c>
      <c r="AD3" s="207" t="s">
        <v>156</v>
      </c>
      <c r="AE3" s="207" t="s">
        <v>157</v>
      </c>
      <c r="AF3" s="11" t="s">
        <v>50</v>
      </c>
      <c r="AG3" s="11" t="s">
        <v>50</v>
      </c>
      <c r="AH3" s="11" t="s">
        <v>50</v>
      </c>
      <c r="AI3" s="11" t="s">
        <v>50</v>
      </c>
      <c r="AJ3" s="11" t="s">
        <v>50</v>
      </c>
      <c r="AK3" s="11" t="s">
        <v>50</v>
      </c>
      <c r="AL3" s="11" t="s">
        <v>50</v>
      </c>
      <c r="AM3" s="11" t="s">
        <v>50</v>
      </c>
      <c r="AN3" s="11" t="s">
        <v>50</v>
      </c>
    </row>
    <row r="4" spans="1:40" x14ac:dyDescent="0.3">
      <c r="A4" s="25" t="s">
        <v>114</v>
      </c>
      <c r="B4" s="65">
        <v>13500</v>
      </c>
      <c r="C4" s="65">
        <v>13248</v>
      </c>
      <c r="D4" s="66">
        <f>C4/B4-1</f>
        <v>-1.866666666666672E-2</v>
      </c>
      <c r="E4" s="72"/>
      <c r="F4" s="72"/>
      <c r="G4" s="66"/>
      <c r="H4" s="80"/>
      <c r="I4" s="80"/>
      <c r="J4" s="66"/>
      <c r="K4" s="85"/>
      <c r="L4" s="85"/>
      <c r="M4" s="66"/>
      <c r="N4" s="100"/>
      <c r="O4" s="100"/>
      <c r="P4" s="66"/>
      <c r="Q4" s="111"/>
      <c r="R4" s="100"/>
      <c r="S4" s="33"/>
      <c r="T4" s="130"/>
      <c r="U4" s="100"/>
      <c r="V4" s="129"/>
      <c r="W4" s="153"/>
      <c r="X4" s="100"/>
      <c r="Y4" s="33"/>
      <c r="Z4" s="157"/>
      <c r="AA4" s="157"/>
      <c r="AB4" s="156"/>
      <c r="AC4" s="208"/>
      <c r="AD4" s="208"/>
      <c r="AE4" s="213"/>
      <c r="AF4" s="2"/>
      <c r="AG4" s="2"/>
      <c r="AH4" s="2"/>
      <c r="AI4" s="2"/>
      <c r="AJ4" s="2"/>
      <c r="AK4" s="2"/>
      <c r="AL4" s="2"/>
      <c r="AM4" s="2"/>
      <c r="AN4" s="2"/>
    </row>
    <row r="5" spans="1:40" s="201" customFormat="1" x14ac:dyDescent="0.3">
      <c r="A5" s="201" t="s">
        <v>74</v>
      </c>
      <c r="B5" s="65">
        <v>1200</v>
      </c>
      <c r="C5" s="65">
        <v>1880</v>
      </c>
      <c r="D5" s="68">
        <f t="shared" ref="D5" si="0">C5/B5-1</f>
        <v>0.56666666666666665</v>
      </c>
      <c r="E5" s="72"/>
      <c r="F5" s="72"/>
      <c r="G5" s="66"/>
      <c r="H5" s="80"/>
      <c r="I5" s="80"/>
      <c r="J5" s="66"/>
      <c r="K5" s="85"/>
      <c r="L5" s="85"/>
      <c r="M5" s="66"/>
      <c r="N5" s="100"/>
      <c r="O5" s="100"/>
      <c r="P5" s="66"/>
      <c r="Q5" s="111"/>
      <c r="R5" s="100"/>
      <c r="S5" s="110"/>
      <c r="T5" s="130"/>
      <c r="U5" s="100"/>
      <c r="V5" s="110"/>
      <c r="W5" s="153"/>
      <c r="X5" s="100"/>
      <c r="Y5" s="110"/>
      <c r="Z5" s="157"/>
      <c r="AA5" s="157"/>
      <c r="AB5" s="110"/>
      <c r="AC5" s="208"/>
      <c r="AD5" s="208"/>
      <c r="AE5" s="33"/>
      <c r="AF5" s="2"/>
      <c r="AG5" s="2"/>
      <c r="AH5" s="2"/>
      <c r="AI5" s="2"/>
      <c r="AJ5" s="2"/>
      <c r="AK5" s="2"/>
      <c r="AL5" s="2"/>
      <c r="AM5" s="2"/>
      <c r="AN5" s="2"/>
    </row>
    <row r="6" spans="1:40" s="201" customFormat="1" x14ac:dyDescent="0.3">
      <c r="A6" s="201" t="s">
        <v>151</v>
      </c>
      <c r="B6" s="65"/>
      <c r="C6" s="65"/>
      <c r="D6" s="68"/>
      <c r="E6" s="72"/>
      <c r="F6" s="72"/>
      <c r="G6" s="66"/>
      <c r="H6" s="80"/>
      <c r="I6" s="80"/>
      <c r="J6" s="66"/>
      <c r="K6" s="85"/>
      <c r="L6" s="85"/>
      <c r="M6" s="66"/>
      <c r="N6" s="100"/>
      <c r="O6" s="100"/>
      <c r="P6" s="66"/>
      <c r="Q6" s="111"/>
      <c r="R6" s="100"/>
      <c r="S6" s="110"/>
      <c r="T6" s="130"/>
      <c r="U6" s="100"/>
      <c r="V6" s="110"/>
      <c r="W6" s="153"/>
      <c r="X6" s="100"/>
      <c r="Y6" s="110"/>
      <c r="Z6" s="157"/>
      <c r="AA6" s="157"/>
      <c r="AB6" s="110"/>
      <c r="AC6" s="208"/>
      <c r="AD6" s="208"/>
      <c r="AE6" s="213"/>
      <c r="AF6" s="2"/>
      <c r="AG6" s="2"/>
      <c r="AH6" s="2"/>
      <c r="AI6" s="2"/>
      <c r="AJ6" s="2"/>
      <c r="AK6" s="2"/>
      <c r="AL6" s="2"/>
      <c r="AM6" s="2"/>
      <c r="AN6" s="2"/>
    </row>
    <row r="7" spans="1:40" x14ac:dyDescent="0.3">
      <c r="A7" s="25" t="s">
        <v>139</v>
      </c>
      <c r="B7" s="65">
        <v>3500</v>
      </c>
      <c r="C7" s="65">
        <v>2840</v>
      </c>
      <c r="D7" s="33">
        <f t="shared" ref="D7:D11" si="1">C7/B7-1</f>
        <v>-0.18857142857142861</v>
      </c>
      <c r="E7" s="72"/>
      <c r="F7" s="72"/>
      <c r="G7" s="66"/>
      <c r="H7" s="80"/>
      <c r="I7" s="80"/>
      <c r="J7" s="66"/>
      <c r="K7" s="85"/>
      <c r="L7" s="85"/>
      <c r="M7" s="66"/>
      <c r="N7" s="100"/>
      <c r="O7" s="100"/>
      <c r="P7" s="66"/>
      <c r="Q7" s="111"/>
      <c r="R7" s="100"/>
      <c r="S7" s="33"/>
      <c r="T7" s="130"/>
      <c r="U7" s="100"/>
      <c r="V7" s="129"/>
      <c r="W7" s="153"/>
      <c r="X7" s="100"/>
      <c r="Y7" s="129"/>
      <c r="Z7" s="157"/>
      <c r="AA7" s="157"/>
      <c r="AB7" s="129"/>
      <c r="AC7" s="208"/>
      <c r="AD7" s="208"/>
      <c r="AE7" s="33"/>
      <c r="AF7" s="2"/>
      <c r="AG7" s="2"/>
      <c r="AH7" s="2"/>
      <c r="AI7" s="2"/>
      <c r="AJ7" s="2"/>
      <c r="AK7" s="2"/>
      <c r="AL7" s="2"/>
      <c r="AM7" s="2"/>
      <c r="AN7" s="2"/>
    </row>
    <row r="8" spans="1:40" x14ac:dyDescent="0.3">
      <c r="A8" s="134" t="s">
        <v>70</v>
      </c>
      <c r="B8" s="65">
        <v>475</v>
      </c>
      <c r="C8" s="65">
        <v>475</v>
      </c>
      <c r="D8" s="66">
        <f t="shared" si="1"/>
        <v>0</v>
      </c>
      <c r="E8" s="72"/>
      <c r="F8" s="72"/>
      <c r="G8" s="66"/>
      <c r="H8" s="80"/>
      <c r="I8" s="80"/>
      <c r="J8" s="66"/>
      <c r="K8" s="85"/>
      <c r="L8" s="85"/>
      <c r="M8" s="66"/>
      <c r="N8" s="100"/>
      <c r="O8" s="100"/>
      <c r="P8" s="66"/>
      <c r="Q8" s="111"/>
      <c r="R8" s="100"/>
      <c r="S8" s="110"/>
      <c r="T8" s="130"/>
      <c r="U8" s="100"/>
      <c r="V8" s="110"/>
      <c r="W8" s="153"/>
      <c r="X8" s="100"/>
      <c r="Y8" s="110"/>
      <c r="Z8" s="157"/>
      <c r="AA8" s="157"/>
      <c r="AB8" s="110"/>
      <c r="AC8" s="208"/>
      <c r="AD8" s="208"/>
      <c r="AE8" s="213"/>
      <c r="AF8" s="2"/>
      <c r="AG8" s="2"/>
      <c r="AH8" s="2"/>
      <c r="AI8" s="2"/>
      <c r="AJ8" s="2"/>
      <c r="AK8" s="2"/>
      <c r="AL8" s="2"/>
      <c r="AM8" s="2"/>
      <c r="AN8" s="2"/>
    </row>
    <row r="9" spans="1:40" x14ac:dyDescent="0.3">
      <c r="A9" s="201" t="s">
        <v>152</v>
      </c>
      <c r="B9" s="65">
        <v>1000</v>
      </c>
      <c r="C9" s="65">
        <f>C11-SUM(C4:C8)</f>
        <v>894</v>
      </c>
      <c r="D9" s="66">
        <f t="shared" si="1"/>
        <v>-0.10599999999999998</v>
      </c>
      <c r="E9" s="72"/>
      <c r="F9" s="72"/>
      <c r="G9" s="66"/>
      <c r="H9" s="80"/>
      <c r="I9" s="80"/>
      <c r="J9" s="66"/>
      <c r="K9" s="85"/>
      <c r="L9" s="80"/>
      <c r="M9" s="66"/>
      <c r="N9" s="100"/>
      <c r="O9" s="100"/>
      <c r="P9" s="66"/>
      <c r="Q9" s="111"/>
      <c r="R9" s="100"/>
      <c r="S9" s="110"/>
      <c r="T9" s="130"/>
      <c r="U9" s="100"/>
      <c r="V9" s="33"/>
      <c r="W9" s="153"/>
      <c r="X9" s="100"/>
      <c r="Y9" s="144"/>
      <c r="Z9" s="157"/>
      <c r="AA9" s="157"/>
      <c r="AB9" s="144"/>
      <c r="AC9" s="208"/>
      <c r="AD9" s="208"/>
      <c r="AE9" s="33"/>
      <c r="AF9" s="2"/>
      <c r="AG9" s="2"/>
      <c r="AH9" s="2"/>
      <c r="AI9" s="2"/>
      <c r="AJ9" s="2"/>
      <c r="AK9" s="2"/>
      <c r="AL9" s="2"/>
      <c r="AM9" s="2"/>
      <c r="AN9" s="2"/>
    </row>
    <row r="10" spans="1:40" s="201" customFormat="1" x14ac:dyDescent="0.3">
      <c r="A10" s="201" t="s">
        <v>153</v>
      </c>
      <c r="B10" s="65"/>
      <c r="C10" s="65"/>
      <c r="D10" s="66"/>
      <c r="E10" s="72"/>
      <c r="F10" s="72"/>
      <c r="G10" s="66"/>
      <c r="H10" s="80"/>
      <c r="I10" s="80"/>
      <c r="J10" s="66"/>
      <c r="K10" s="85"/>
      <c r="L10" s="80"/>
      <c r="M10" s="66"/>
      <c r="N10" s="100"/>
      <c r="O10" s="100"/>
      <c r="P10" s="66"/>
      <c r="Q10" s="111"/>
      <c r="R10" s="100"/>
      <c r="S10" s="110"/>
      <c r="T10" s="130"/>
      <c r="U10" s="100"/>
      <c r="V10" s="33"/>
      <c r="W10" s="153"/>
      <c r="X10" s="100"/>
      <c r="Y10" s="144"/>
      <c r="Z10" s="157"/>
      <c r="AA10" s="157"/>
      <c r="AB10" s="144"/>
      <c r="AC10" s="208"/>
      <c r="AD10" s="208"/>
      <c r="AE10" s="213"/>
      <c r="AF10" s="2"/>
      <c r="AG10" s="2"/>
      <c r="AH10" s="2"/>
      <c r="AI10" s="2"/>
      <c r="AJ10" s="2"/>
      <c r="AK10" s="2"/>
      <c r="AL10" s="2"/>
      <c r="AM10" s="2"/>
      <c r="AN10" s="2"/>
    </row>
    <row r="11" spans="1:40" s="26" customFormat="1" x14ac:dyDescent="0.3">
      <c r="A11" s="26" t="s">
        <v>7</v>
      </c>
      <c r="B11" s="51">
        <f>SUM(B4:B9)</f>
        <v>19675</v>
      </c>
      <c r="C11" s="51">
        <v>19337</v>
      </c>
      <c r="D11" s="67">
        <f t="shared" si="1"/>
        <v>-1.7179161372299911E-2</v>
      </c>
      <c r="E11" s="51"/>
      <c r="F11" s="51"/>
      <c r="G11" s="67"/>
      <c r="H11" s="81"/>
      <c r="I11" s="81"/>
      <c r="J11" s="67"/>
      <c r="K11" s="86"/>
      <c r="L11" s="86"/>
      <c r="M11" s="67"/>
      <c r="N11" s="101"/>
      <c r="O11" s="101"/>
      <c r="P11" s="67"/>
      <c r="Q11" s="112"/>
      <c r="R11" s="101"/>
      <c r="S11" s="34"/>
      <c r="T11" s="131"/>
      <c r="U11" s="101"/>
      <c r="V11" s="128"/>
      <c r="W11" s="154"/>
      <c r="X11" s="101"/>
      <c r="Y11" s="128"/>
      <c r="Z11" s="158"/>
      <c r="AA11" s="158"/>
      <c r="AB11" s="128"/>
      <c r="AC11" s="209"/>
      <c r="AD11" s="209"/>
      <c r="AE11" s="214"/>
      <c r="AF11" s="27"/>
      <c r="AG11" s="27"/>
      <c r="AH11" s="27"/>
      <c r="AI11" s="27"/>
      <c r="AJ11" s="27"/>
      <c r="AK11" s="27"/>
      <c r="AL11" s="27"/>
      <c r="AM11" s="27"/>
      <c r="AN11" s="27"/>
    </row>
    <row r="12" spans="1:40" x14ac:dyDescent="0.3">
      <c r="A12" s="35"/>
      <c r="B12" s="6"/>
      <c r="C12" s="6"/>
      <c r="D12" s="6"/>
      <c r="E12" s="6"/>
      <c r="F12" s="6"/>
      <c r="G12" s="6"/>
      <c r="H12" s="6"/>
      <c r="I12" s="6"/>
      <c r="J12" s="6"/>
      <c r="K12" s="6"/>
      <c r="L12" s="6"/>
      <c r="M12" s="6"/>
      <c r="N12" s="6"/>
      <c r="O12" s="6"/>
      <c r="P12" s="6"/>
      <c r="Q12" s="6"/>
      <c r="R12" s="6"/>
      <c r="S12" s="6"/>
      <c r="U12" s="6"/>
      <c r="V12" s="6"/>
      <c r="X12" s="6"/>
      <c r="Y12" s="6"/>
      <c r="AB12" s="6"/>
    </row>
    <row r="13" spans="1:40" s="29" customFormat="1" x14ac:dyDescent="0.3">
      <c r="A13" s="28"/>
      <c r="AC13" s="210"/>
      <c r="AD13" s="210"/>
      <c r="AE13" s="210"/>
    </row>
    <row r="14" spans="1:40" s="31" customFormat="1" x14ac:dyDescent="0.3">
      <c r="A14" s="30"/>
      <c r="R14" s="108"/>
      <c r="S14" s="108"/>
      <c r="U14" s="108"/>
      <c r="V14" s="108"/>
      <c r="X14" s="108"/>
      <c r="Y14" s="108"/>
      <c r="AB14" s="108"/>
      <c r="AC14" s="211"/>
      <c r="AD14" s="211"/>
      <c r="AE14" s="211"/>
    </row>
    <row r="15" spans="1:40" s="31" customFormat="1" x14ac:dyDescent="0.3">
      <c r="R15" s="108"/>
      <c r="S15" s="108"/>
      <c r="U15" s="108"/>
      <c r="V15" s="108"/>
      <c r="X15" s="108"/>
      <c r="Y15" s="108"/>
      <c r="AB15" s="108"/>
      <c r="AC15" s="211"/>
      <c r="AD15" s="211"/>
      <c r="AE15" s="211"/>
    </row>
    <row r="16" spans="1:40" s="31" customFormat="1" x14ac:dyDescent="0.3">
      <c r="R16" s="108"/>
      <c r="S16" s="108"/>
      <c r="U16" s="108"/>
      <c r="V16" s="108"/>
      <c r="X16" s="108"/>
      <c r="Y16" s="108"/>
      <c r="AB16" s="108"/>
      <c r="AC16" s="211"/>
      <c r="AD16" s="211"/>
      <c r="AE16" s="211"/>
    </row>
    <row r="17" spans="1:31" s="31" customFormat="1" x14ac:dyDescent="0.3">
      <c r="A17" s="201"/>
      <c r="R17" s="108"/>
      <c r="S17" s="108"/>
      <c r="U17" s="108"/>
      <c r="V17" s="108"/>
      <c r="X17" s="108"/>
      <c r="Y17" s="108"/>
      <c r="AB17" s="108"/>
      <c r="AC17" s="211"/>
      <c r="AD17" s="211"/>
      <c r="AE17" s="211"/>
    </row>
    <row r="18" spans="1:31" s="31" customFormat="1" x14ac:dyDescent="0.3">
      <c r="A18" s="201"/>
      <c r="R18" s="108"/>
      <c r="S18" s="108"/>
      <c r="U18" s="108"/>
      <c r="V18" s="108"/>
      <c r="X18" s="108"/>
      <c r="Y18" s="108"/>
      <c r="AB18" s="108"/>
      <c r="AC18" s="211"/>
      <c r="AD18" s="211"/>
      <c r="AE18" s="211"/>
    </row>
    <row r="19" spans="1:31" s="31" customFormat="1" x14ac:dyDescent="0.3">
      <c r="A19" s="201"/>
      <c r="R19" s="108"/>
      <c r="S19" s="108"/>
      <c r="U19" s="108"/>
      <c r="V19" s="108"/>
      <c r="X19" s="108"/>
      <c r="Y19" s="108"/>
      <c r="AB19" s="108"/>
      <c r="AC19" s="211"/>
      <c r="AD19" s="211"/>
      <c r="AE19" s="211"/>
    </row>
    <row r="20" spans="1:31" s="31" customFormat="1" x14ac:dyDescent="0.3">
      <c r="A20" s="201"/>
      <c r="R20" s="108"/>
      <c r="S20" s="108"/>
      <c r="U20" s="108"/>
      <c r="V20" s="108"/>
      <c r="X20" s="108"/>
      <c r="Y20" s="108"/>
      <c r="AB20" s="108"/>
      <c r="AC20" s="211"/>
      <c r="AD20" s="211"/>
      <c r="AE20" s="211"/>
    </row>
    <row r="21" spans="1:31" s="24" customFormat="1" x14ac:dyDescent="0.3">
      <c r="A21" s="201"/>
      <c r="AC21" s="212"/>
      <c r="AD21" s="212"/>
      <c r="AE21" s="212"/>
    </row>
    <row r="22" spans="1:31" s="24" customFormat="1" x14ac:dyDescent="0.3">
      <c r="A22" s="201"/>
      <c r="AC22" s="212"/>
      <c r="AD22" s="212"/>
      <c r="AE22" s="212"/>
    </row>
    <row r="23" spans="1:31" s="31" customFormat="1" x14ac:dyDescent="0.3">
      <c r="A23" s="201"/>
      <c r="R23" s="108"/>
      <c r="S23" s="108"/>
      <c r="U23" s="108"/>
      <c r="V23" s="108"/>
      <c r="X23" s="108"/>
      <c r="Y23" s="108"/>
      <c r="AB23" s="108"/>
      <c r="AC23" s="211"/>
      <c r="AD23" s="211"/>
      <c r="AE23" s="211"/>
    </row>
    <row r="24" spans="1:31" s="31" customFormat="1" x14ac:dyDescent="0.3">
      <c r="A24" s="201"/>
      <c r="R24" s="108"/>
      <c r="S24" s="108"/>
      <c r="U24" s="108"/>
      <c r="V24" s="108"/>
      <c r="X24" s="108"/>
      <c r="Y24" s="108"/>
      <c r="AB24" s="108"/>
      <c r="AC24" s="211"/>
      <c r="AD24" s="211"/>
      <c r="AE24" s="211"/>
    </row>
    <row r="25" spans="1:31" s="31" customFormat="1" x14ac:dyDescent="0.3">
      <c r="A25" s="201"/>
      <c r="R25" s="108"/>
      <c r="S25" s="108"/>
      <c r="U25" s="108"/>
      <c r="V25" s="108"/>
      <c r="X25" s="108"/>
      <c r="Y25" s="108"/>
      <c r="AB25" s="108"/>
      <c r="AC25" s="211"/>
      <c r="AD25" s="211"/>
      <c r="AE25" s="211"/>
    </row>
    <row r="26" spans="1:31" s="31" customFormat="1" x14ac:dyDescent="0.3">
      <c r="A26" s="201"/>
      <c r="R26" s="108"/>
      <c r="S26" s="108"/>
      <c r="U26" s="108"/>
      <c r="V26" s="108"/>
      <c r="X26" s="108"/>
      <c r="Y26" s="108"/>
      <c r="AB26" s="108"/>
      <c r="AC26" s="211"/>
      <c r="AD26" s="211"/>
      <c r="AE26" s="211"/>
    </row>
    <row r="27" spans="1:31" s="31" customFormat="1" x14ac:dyDescent="0.3">
      <c r="R27" s="108"/>
      <c r="S27" s="108"/>
      <c r="U27" s="108"/>
      <c r="V27" s="108"/>
      <c r="X27" s="108"/>
      <c r="Y27" s="108"/>
      <c r="AB27" s="108"/>
      <c r="AC27" s="211"/>
      <c r="AD27" s="211"/>
      <c r="AE27" s="211"/>
    </row>
    <row r="28" spans="1:31" s="31" customFormat="1" x14ac:dyDescent="0.3">
      <c r="R28" s="108"/>
      <c r="S28" s="108"/>
      <c r="U28" s="108"/>
      <c r="V28" s="108"/>
      <c r="X28" s="108"/>
      <c r="Y28" s="108"/>
      <c r="AB28" s="108"/>
      <c r="AC28" s="211"/>
      <c r="AD28" s="211"/>
      <c r="AE28" s="211"/>
    </row>
    <row r="29" spans="1:31" s="31" customFormat="1" x14ac:dyDescent="0.3">
      <c r="R29" s="108"/>
      <c r="S29" s="108"/>
      <c r="U29" s="108"/>
      <c r="V29" s="108"/>
      <c r="X29" s="108"/>
      <c r="Y29" s="108"/>
      <c r="AB29" s="108"/>
      <c r="AC29" s="211"/>
      <c r="AD29" s="211"/>
      <c r="AE29" s="211"/>
    </row>
    <row r="30" spans="1:31" s="24" customFormat="1" x14ac:dyDescent="0.3">
      <c r="AC30" s="212"/>
      <c r="AD30" s="212"/>
      <c r="AE30" s="212"/>
    </row>
    <row r="31" spans="1:31" s="24" customFormat="1" x14ac:dyDescent="0.3">
      <c r="A31" s="32"/>
      <c r="AC31" s="212"/>
      <c r="AD31" s="212"/>
      <c r="AE31" s="212"/>
    </row>
    <row r="32" spans="1:31" s="24" customFormat="1" x14ac:dyDescent="0.3">
      <c r="A32" s="32"/>
      <c r="AC32" s="212"/>
      <c r="AD32" s="212"/>
      <c r="AE32" s="212"/>
    </row>
    <row r="33" spans="29:31" s="24" customFormat="1" x14ac:dyDescent="0.3">
      <c r="AC33" s="212"/>
      <c r="AD33" s="212"/>
      <c r="AE33" s="212"/>
    </row>
  </sheetData>
  <phoneticPr fontId="43" type="noConversion"/>
  <pageMargins left="0.5" right="0.5" top="0.5" bottom="0.5" header="0.5" footer="0.5"/>
  <drawing r:id="rId1"/>
  <legacyDrawing r:id="rId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21"/>
  <sheetViews>
    <sheetView workbookViewId="0">
      <pane xSplit="2" ySplit="2" topLeftCell="AH3" activePane="bottomRight" state="frozen"/>
      <selection pane="topRight" activeCell="C1" sqref="C1"/>
      <selection pane="bottomLeft" activeCell="A3" sqref="A3"/>
      <selection pane="bottomRight" activeCell="A17" sqref="A17"/>
    </sheetView>
  </sheetViews>
  <sheetFormatPr defaultColWidth="14.3046875" defaultRowHeight="13.5" x14ac:dyDescent="0.3"/>
  <cols>
    <col min="1" max="1" width="17.3046875" style="91" customWidth="1"/>
    <col min="2" max="2" width="11" style="91" customWidth="1"/>
    <col min="3" max="3" width="12.15234375" style="91" customWidth="1"/>
    <col min="4" max="7" width="10.15234375" style="91" customWidth="1"/>
    <col min="8" max="8" width="10.15234375" style="92" customWidth="1"/>
    <col min="9" max="9" width="10.15234375" style="91" customWidth="1"/>
    <col min="10" max="10" width="10.15234375" style="142" customWidth="1"/>
    <col min="11" max="11" width="10.15234375" style="122" customWidth="1"/>
    <col min="12" max="12" width="10.15234375" style="127" customWidth="1"/>
    <col min="13" max="13" width="10.15234375" style="232" customWidth="1"/>
    <col min="14" max="26" width="10.15234375" style="91" customWidth="1"/>
    <col min="27" max="38" width="10.3046875" style="91" customWidth="1"/>
    <col min="39" max="50" width="10.53515625" style="91" customWidth="1"/>
    <col min="51" max="16384" width="14.3046875" style="91"/>
  </cols>
  <sheetData>
    <row r="1" spans="1:50" s="23" customFormat="1" ht="17.5" x14ac:dyDescent="0.35">
      <c r="A1" s="22" t="s">
        <v>51</v>
      </c>
      <c r="C1" s="23" t="s">
        <v>206</v>
      </c>
      <c r="H1" s="113"/>
      <c r="J1" s="113"/>
      <c r="K1" s="113"/>
      <c r="L1" s="113"/>
      <c r="M1" s="113"/>
      <c r="O1" s="23" t="s">
        <v>207</v>
      </c>
      <c r="AA1" s="23" t="s">
        <v>208</v>
      </c>
      <c r="AM1" s="23" t="s">
        <v>209</v>
      </c>
    </row>
    <row r="2" spans="1:50" s="20" customFormat="1" x14ac:dyDescent="0.3">
      <c r="A2" s="20" t="s">
        <v>192</v>
      </c>
      <c r="B2" s="20" t="s">
        <v>86</v>
      </c>
      <c r="C2" s="20" t="s">
        <v>127</v>
      </c>
      <c r="D2" s="20" t="s">
        <v>53</v>
      </c>
      <c r="E2" s="20" t="s">
        <v>9</v>
      </c>
      <c r="F2" s="20" t="s">
        <v>113</v>
      </c>
      <c r="G2" s="20" t="s">
        <v>37</v>
      </c>
      <c r="H2" s="114" t="s">
        <v>184</v>
      </c>
      <c r="I2" s="21" t="s">
        <v>162</v>
      </c>
      <c r="J2" s="146" t="s">
        <v>144</v>
      </c>
      <c r="K2" s="168" t="s">
        <v>143</v>
      </c>
      <c r="L2" s="218" t="s">
        <v>158</v>
      </c>
      <c r="M2" s="225" t="s">
        <v>87</v>
      </c>
      <c r="N2" s="21" t="s">
        <v>26</v>
      </c>
      <c r="O2" s="20" t="s">
        <v>117</v>
      </c>
      <c r="P2" s="20" t="s">
        <v>38</v>
      </c>
      <c r="Q2" s="20" t="s">
        <v>200</v>
      </c>
      <c r="R2" s="20" t="s">
        <v>147</v>
      </c>
      <c r="S2" s="20" t="s">
        <v>148</v>
      </c>
      <c r="T2" s="21" t="s">
        <v>35</v>
      </c>
      <c r="U2" s="21" t="s">
        <v>105</v>
      </c>
      <c r="V2" s="21" t="s">
        <v>106</v>
      </c>
      <c r="W2" s="21" t="s">
        <v>107</v>
      </c>
      <c r="X2" s="21" t="s">
        <v>108</v>
      </c>
      <c r="Y2" s="21" t="s">
        <v>109</v>
      </c>
      <c r="Z2" s="21" t="s">
        <v>110</v>
      </c>
      <c r="AA2" s="20" t="s">
        <v>117</v>
      </c>
      <c r="AB2" s="20" t="s">
        <v>163</v>
      </c>
      <c r="AC2" s="20" t="s">
        <v>123</v>
      </c>
      <c r="AD2" s="20" t="s">
        <v>147</v>
      </c>
      <c r="AE2" s="20" t="s">
        <v>148</v>
      </c>
      <c r="AF2" s="21" t="s">
        <v>35</v>
      </c>
      <c r="AG2" s="21" t="s">
        <v>105</v>
      </c>
      <c r="AH2" s="21" t="s">
        <v>106</v>
      </c>
      <c r="AI2" s="21" t="s">
        <v>107</v>
      </c>
      <c r="AJ2" s="21" t="s">
        <v>108</v>
      </c>
      <c r="AK2" s="21" t="s">
        <v>109</v>
      </c>
      <c r="AL2" s="21" t="s">
        <v>110</v>
      </c>
      <c r="AM2" s="20" t="s">
        <v>117</v>
      </c>
      <c r="AN2" s="20" t="s">
        <v>163</v>
      </c>
      <c r="AO2" s="20" t="s">
        <v>123</v>
      </c>
      <c r="AP2" s="20" t="s">
        <v>147</v>
      </c>
      <c r="AQ2" s="20" t="s">
        <v>148</v>
      </c>
      <c r="AR2" s="21" t="s">
        <v>35</v>
      </c>
      <c r="AS2" s="21" t="s">
        <v>105</v>
      </c>
      <c r="AT2" s="21" t="s">
        <v>106</v>
      </c>
      <c r="AU2" s="21" t="s">
        <v>107</v>
      </c>
      <c r="AV2" s="21" t="s">
        <v>108</v>
      </c>
      <c r="AW2" s="21" t="s">
        <v>109</v>
      </c>
      <c r="AX2" s="21" t="s">
        <v>110</v>
      </c>
    </row>
    <row r="3" spans="1:50" x14ac:dyDescent="0.3">
      <c r="A3" s="91" t="s">
        <v>36</v>
      </c>
      <c r="B3" s="1">
        <v>1400</v>
      </c>
      <c r="C3" s="1">
        <f>SUM('Op Exp'!E3:E20)</f>
        <v>1727.41</v>
      </c>
      <c r="D3" s="1">
        <f>SUM('Op Exp'!F3:F20)</f>
        <v>0</v>
      </c>
      <c r="E3" s="1">
        <f>SUM('Op Exp'!G3:G20)</f>
        <v>0</v>
      </c>
      <c r="F3" s="1">
        <f>SUM('Op Exp'!H3:H20)</f>
        <v>0</v>
      </c>
      <c r="G3" s="1">
        <f>SUM('Op Exp'!I3:I20)</f>
        <v>0</v>
      </c>
      <c r="H3" s="115">
        <f>SUM('Op Exp'!J3:J20)</f>
        <v>0</v>
      </c>
      <c r="I3" s="115">
        <f>SUM('Op Exp'!K3:K20)</f>
        <v>0</v>
      </c>
      <c r="J3" s="147">
        <f>SUM('Op Exp'!L3:L20)</f>
        <v>0</v>
      </c>
      <c r="K3" s="169">
        <f>SUM('Op Exp'!M3:M20)</f>
        <v>0</v>
      </c>
      <c r="L3" s="219">
        <f>SUM('Op Exp'!N3:N20)</f>
        <v>0</v>
      </c>
      <c r="M3" s="226">
        <f>SUM('Op Exp'!O3:O20)</f>
        <v>0</v>
      </c>
      <c r="N3" s="136">
        <f>SUM('Op Exp'!P3:P20)</f>
        <v>0</v>
      </c>
      <c r="O3" s="136">
        <f>SUM('Op Exp'!Q3:Q20)</f>
        <v>0</v>
      </c>
      <c r="P3" s="136">
        <f>SUM('Op Exp'!R3:R20)</f>
        <v>0</v>
      </c>
      <c r="Q3" s="136">
        <f>SUM('Op Exp'!S3:S20)</f>
        <v>0</v>
      </c>
      <c r="R3" s="136">
        <f>SUM('Op Exp'!T3:T20)</f>
        <v>0</v>
      </c>
      <c r="S3" s="136">
        <f>SUM('Op Exp'!U3:U20)</f>
        <v>0</v>
      </c>
      <c r="T3" s="136">
        <f>SUM('Op Exp'!V3:V20)</f>
        <v>0</v>
      </c>
      <c r="U3" s="136">
        <f>SUM('Op Exp'!W3:W20)</f>
        <v>0</v>
      </c>
      <c r="V3" s="136">
        <f>SUM('Op Exp'!X3:X20)</f>
        <v>0</v>
      </c>
      <c r="W3" s="136">
        <f>SUM('Op Exp'!Y3:Y20)</f>
        <v>0</v>
      </c>
      <c r="X3" s="136">
        <f>SUM('Op Exp'!Z3:Z20)</f>
        <v>0</v>
      </c>
      <c r="Y3" s="136">
        <f>SUM('Op Exp'!AA3:AA20)</f>
        <v>0</v>
      </c>
      <c r="Z3" s="136">
        <f>SUM('Op Exp'!AB3:AB20)</f>
        <v>0</v>
      </c>
      <c r="AA3" s="136">
        <f t="shared" ref="AA3:AX6" si="0">O3</f>
        <v>0</v>
      </c>
      <c r="AB3" s="136">
        <f t="shared" si="0"/>
        <v>0</v>
      </c>
      <c r="AC3" s="136">
        <f t="shared" si="0"/>
        <v>0</v>
      </c>
      <c r="AD3" s="136">
        <f t="shared" si="0"/>
        <v>0</v>
      </c>
      <c r="AE3" s="136">
        <f t="shared" si="0"/>
        <v>0</v>
      </c>
      <c r="AF3" s="136">
        <f t="shared" si="0"/>
        <v>0</v>
      </c>
      <c r="AG3" s="136">
        <f t="shared" si="0"/>
        <v>0</v>
      </c>
      <c r="AH3" s="136">
        <f t="shared" si="0"/>
        <v>0</v>
      </c>
      <c r="AI3" s="136">
        <f t="shared" si="0"/>
        <v>0</v>
      </c>
      <c r="AJ3" s="136">
        <f t="shared" si="0"/>
        <v>0</v>
      </c>
      <c r="AK3" s="136">
        <f t="shared" si="0"/>
        <v>0</v>
      </c>
      <c r="AL3" s="136">
        <f t="shared" si="0"/>
        <v>0</v>
      </c>
      <c r="AM3" s="136">
        <f t="shared" si="0"/>
        <v>0</v>
      </c>
      <c r="AN3" s="136">
        <f t="shared" si="0"/>
        <v>0</v>
      </c>
      <c r="AO3" s="136">
        <f t="shared" si="0"/>
        <v>0</v>
      </c>
      <c r="AP3" s="136">
        <f t="shared" si="0"/>
        <v>0</v>
      </c>
      <c r="AQ3" s="136">
        <f t="shared" si="0"/>
        <v>0</v>
      </c>
      <c r="AR3" s="136">
        <f t="shared" si="0"/>
        <v>0</v>
      </c>
      <c r="AS3" s="136">
        <f t="shared" si="0"/>
        <v>0</v>
      </c>
      <c r="AT3" s="136">
        <f t="shared" si="0"/>
        <v>0</v>
      </c>
      <c r="AU3" s="136">
        <f t="shared" si="0"/>
        <v>0</v>
      </c>
      <c r="AV3" s="136">
        <f t="shared" si="0"/>
        <v>0</v>
      </c>
      <c r="AW3" s="136">
        <f t="shared" si="0"/>
        <v>0</v>
      </c>
      <c r="AX3" s="136">
        <f t="shared" si="0"/>
        <v>0</v>
      </c>
    </row>
    <row r="4" spans="1:50" x14ac:dyDescent="0.3">
      <c r="A4" s="205" t="s">
        <v>90</v>
      </c>
      <c r="B4" s="1">
        <v>200</v>
      </c>
      <c r="C4" s="1">
        <f>SUM('Op Exp'!E21:E27)</f>
        <v>350</v>
      </c>
      <c r="D4" s="1">
        <f>SUM('Op Exp'!F21:F27)</f>
        <v>0</v>
      </c>
      <c r="E4" s="1">
        <f>SUM('Op Exp'!G21:G27)</f>
        <v>0</v>
      </c>
      <c r="F4" s="1">
        <f>SUM('Op Exp'!H21:H27)</f>
        <v>0</v>
      </c>
      <c r="G4" s="1">
        <f>SUM('Op Exp'!I21:I27)</f>
        <v>0</v>
      </c>
      <c r="H4" s="115">
        <f>SUM('Op Exp'!J21:J27)</f>
        <v>0</v>
      </c>
      <c r="I4" s="115">
        <f>SUM('Op Exp'!K21:K28)</f>
        <v>0</v>
      </c>
      <c r="J4" s="147">
        <f>SUM('Op Exp'!L21:L28)</f>
        <v>0</v>
      </c>
      <c r="K4" s="169">
        <f>SUM('Op Exp'!M21:M28)</f>
        <v>0</v>
      </c>
      <c r="L4" s="219">
        <f>SUM('Op Exp'!N21:N28)</f>
        <v>0</v>
      </c>
      <c r="M4" s="226">
        <f>SUM('Op Exp'!O21:O28)</f>
        <v>0</v>
      </c>
      <c r="N4" s="136">
        <f>SUM('Op Exp'!P21:P28)</f>
        <v>0</v>
      </c>
      <c r="O4" s="136">
        <f>SUM('Op Exp'!Q21:Q28)</f>
        <v>0</v>
      </c>
      <c r="P4" s="136">
        <f>SUM('Op Exp'!R21:R28)</f>
        <v>0</v>
      </c>
      <c r="Q4" s="136">
        <f>SUM('Op Exp'!S21:S28)</f>
        <v>0</v>
      </c>
      <c r="R4" s="136">
        <f>SUM('Op Exp'!T21:T28)</f>
        <v>0</v>
      </c>
      <c r="S4" s="136">
        <f>SUM('Op Exp'!U21:U28)</f>
        <v>0</v>
      </c>
      <c r="T4" s="136">
        <f>SUM('Op Exp'!V21:V28)</f>
        <v>0</v>
      </c>
      <c r="U4" s="136">
        <f>SUM('Op Exp'!W21:W28)</f>
        <v>0</v>
      </c>
      <c r="V4" s="136">
        <f>SUM('Op Exp'!X21:X28)</f>
        <v>0</v>
      </c>
      <c r="W4" s="136">
        <f>SUM('Op Exp'!Y21:Y28)</f>
        <v>0</v>
      </c>
      <c r="X4" s="136">
        <f>SUM('Op Exp'!Z21:Z28)</f>
        <v>0</v>
      </c>
      <c r="Y4" s="136">
        <f>SUM('Op Exp'!AA21:AA28)</f>
        <v>0</v>
      </c>
      <c r="Z4" s="136">
        <f>SUM('Op Exp'!AB21:AB28)</f>
        <v>0</v>
      </c>
      <c r="AA4" s="136">
        <f t="shared" si="0"/>
        <v>0</v>
      </c>
      <c r="AB4" s="136">
        <f t="shared" si="0"/>
        <v>0</v>
      </c>
      <c r="AC4" s="136">
        <f t="shared" si="0"/>
        <v>0</v>
      </c>
      <c r="AD4" s="136">
        <f t="shared" si="0"/>
        <v>0</v>
      </c>
      <c r="AE4" s="136">
        <f t="shared" si="0"/>
        <v>0</v>
      </c>
      <c r="AF4" s="136">
        <f t="shared" si="0"/>
        <v>0</v>
      </c>
      <c r="AG4" s="136">
        <f t="shared" si="0"/>
        <v>0</v>
      </c>
      <c r="AH4" s="136">
        <f t="shared" si="0"/>
        <v>0</v>
      </c>
      <c r="AI4" s="136">
        <f t="shared" si="0"/>
        <v>0</v>
      </c>
      <c r="AJ4" s="136">
        <f t="shared" si="0"/>
        <v>0</v>
      </c>
      <c r="AK4" s="136">
        <f t="shared" si="0"/>
        <v>0</v>
      </c>
      <c r="AL4" s="136">
        <f t="shared" si="0"/>
        <v>0</v>
      </c>
      <c r="AM4" s="136">
        <f t="shared" si="0"/>
        <v>0</v>
      </c>
      <c r="AN4" s="136">
        <f t="shared" si="0"/>
        <v>0</v>
      </c>
      <c r="AO4" s="136">
        <f t="shared" si="0"/>
        <v>0</v>
      </c>
      <c r="AP4" s="136">
        <f t="shared" si="0"/>
        <v>0</v>
      </c>
      <c r="AQ4" s="136">
        <f t="shared" si="0"/>
        <v>0</v>
      </c>
      <c r="AR4" s="136">
        <f t="shared" si="0"/>
        <v>0</v>
      </c>
      <c r="AS4" s="136">
        <f t="shared" si="0"/>
        <v>0</v>
      </c>
      <c r="AT4" s="136">
        <f t="shared" si="0"/>
        <v>0</v>
      </c>
      <c r="AU4" s="136">
        <f t="shared" si="0"/>
        <v>0</v>
      </c>
      <c r="AV4" s="136">
        <f t="shared" si="0"/>
        <v>0</v>
      </c>
      <c r="AW4" s="136">
        <f t="shared" si="0"/>
        <v>0</v>
      </c>
      <c r="AX4" s="136">
        <f t="shared" si="0"/>
        <v>0</v>
      </c>
    </row>
    <row r="5" spans="1:50" x14ac:dyDescent="0.3">
      <c r="A5" s="91" t="s">
        <v>41</v>
      </c>
      <c r="B5" s="1">
        <v>6000</v>
      </c>
      <c r="C5" s="1">
        <f>SUM('Op Exp'!E28:E39)</f>
        <v>6270.51</v>
      </c>
      <c r="D5" s="1">
        <f>SUM('Op Exp'!F28:F39)</f>
        <v>0</v>
      </c>
      <c r="E5" s="1">
        <f>SUM('Op Exp'!G28:G39)</f>
        <v>0</v>
      </c>
      <c r="F5" s="1">
        <f>SUM('Op Exp'!H28:H39)</f>
        <v>0</v>
      </c>
      <c r="G5" s="1">
        <f>SUM('Op Exp'!I28:I39)</f>
        <v>0</v>
      </c>
      <c r="H5" s="115">
        <f>SUM('Op Exp'!J28:J39)</f>
        <v>0</v>
      </c>
      <c r="I5" s="115">
        <f>SUM('Op Exp'!K29:K39)</f>
        <v>0</v>
      </c>
      <c r="J5" s="147">
        <f>SUM('Op Exp'!L29:L39)</f>
        <v>0</v>
      </c>
      <c r="K5" s="169">
        <f>SUM('Op Exp'!M29:M39)</f>
        <v>0</v>
      </c>
      <c r="L5" s="219">
        <f>SUM('Op Exp'!N29:N39)</f>
        <v>0</v>
      </c>
      <c r="M5" s="226">
        <f>SUM('Op Exp'!O29:O39)</f>
        <v>0</v>
      </c>
      <c r="N5" s="136">
        <f>SUM('Op Exp'!P29:P39)</f>
        <v>0</v>
      </c>
      <c r="O5" s="136">
        <f>SUM('Op Exp'!Q29:Q39)</f>
        <v>0</v>
      </c>
      <c r="P5" s="136">
        <f>SUM('Op Exp'!R29:R39)</f>
        <v>0</v>
      </c>
      <c r="Q5" s="136">
        <f>SUM('Op Exp'!S29:S39)</f>
        <v>0</v>
      </c>
      <c r="R5" s="136">
        <f>SUM('Op Exp'!T29:T39)</f>
        <v>0</v>
      </c>
      <c r="S5" s="136">
        <f>SUM('Op Exp'!U29:U39)</f>
        <v>0</v>
      </c>
      <c r="T5" s="136">
        <f>SUM('Op Exp'!V29:V39)</f>
        <v>0</v>
      </c>
      <c r="U5" s="136">
        <f>SUM('Op Exp'!W29:W39)</f>
        <v>0</v>
      </c>
      <c r="V5" s="136">
        <f>SUM('Op Exp'!X29:X39)</f>
        <v>0</v>
      </c>
      <c r="W5" s="136">
        <f>SUM('Op Exp'!Y29:Y39)</f>
        <v>0</v>
      </c>
      <c r="X5" s="136">
        <f>SUM('Op Exp'!Z29:Z39)</f>
        <v>0</v>
      </c>
      <c r="Y5" s="136">
        <f>SUM('Op Exp'!AA29:AA39)</f>
        <v>0</v>
      </c>
      <c r="Z5" s="136">
        <f>SUM('Op Exp'!AB29:AB39)</f>
        <v>0</v>
      </c>
      <c r="AA5" s="136">
        <f t="shared" si="0"/>
        <v>0</v>
      </c>
      <c r="AB5" s="136">
        <f t="shared" si="0"/>
        <v>0</v>
      </c>
      <c r="AC5" s="136">
        <f t="shared" si="0"/>
        <v>0</v>
      </c>
      <c r="AD5" s="136">
        <f t="shared" si="0"/>
        <v>0</v>
      </c>
      <c r="AE5" s="136">
        <f t="shared" si="0"/>
        <v>0</v>
      </c>
      <c r="AF5" s="136">
        <f t="shared" si="0"/>
        <v>0</v>
      </c>
      <c r="AG5" s="136">
        <f t="shared" si="0"/>
        <v>0</v>
      </c>
      <c r="AH5" s="136">
        <f t="shared" si="0"/>
        <v>0</v>
      </c>
      <c r="AI5" s="136">
        <f t="shared" si="0"/>
        <v>0</v>
      </c>
      <c r="AJ5" s="136">
        <f t="shared" si="0"/>
        <v>0</v>
      </c>
      <c r="AK5" s="136">
        <f t="shared" si="0"/>
        <v>0</v>
      </c>
      <c r="AL5" s="136">
        <f t="shared" si="0"/>
        <v>0</v>
      </c>
      <c r="AM5" s="136">
        <f t="shared" si="0"/>
        <v>0</v>
      </c>
      <c r="AN5" s="136">
        <f t="shared" si="0"/>
        <v>0</v>
      </c>
      <c r="AO5" s="136">
        <f t="shared" si="0"/>
        <v>0</v>
      </c>
      <c r="AP5" s="136">
        <f t="shared" si="0"/>
        <v>0</v>
      </c>
      <c r="AQ5" s="136">
        <f t="shared" si="0"/>
        <v>0</v>
      </c>
      <c r="AR5" s="136">
        <f t="shared" si="0"/>
        <v>0</v>
      </c>
      <c r="AS5" s="136">
        <f t="shared" si="0"/>
        <v>0</v>
      </c>
      <c r="AT5" s="136">
        <f t="shared" si="0"/>
        <v>0</v>
      </c>
      <c r="AU5" s="136">
        <f t="shared" si="0"/>
        <v>0</v>
      </c>
      <c r="AV5" s="136">
        <f t="shared" si="0"/>
        <v>0</v>
      </c>
      <c r="AW5" s="136">
        <f t="shared" si="0"/>
        <v>0</v>
      </c>
      <c r="AX5" s="136">
        <f t="shared" si="0"/>
        <v>0</v>
      </c>
    </row>
    <row r="6" spans="1:50" x14ac:dyDescent="0.3">
      <c r="A6" s="37" t="s">
        <v>101</v>
      </c>
      <c r="B6" s="1">
        <v>2000</v>
      </c>
      <c r="C6" s="39">
        <f>SUM('Op Exp'!E40:E44)</f>
        <v>364.25</v>
      </c>
      <c r="D6" s="39">
        <f>SUM('Op Exp'!F40:F44)</f>
        <v>0</v>
      </c>
      <c r="E6" s="39">
        <f>SUM('Op Exp'!G40:G44)</f>
        <v>0</v>
      </c>
      <c r="F6" s="39">
        <f>SUM('Op Exp'!H40:H44)</f>
        <v>0</v>
      </c>
      <c r="G6" s="39">
        <f>SUM('Op Exp'!I40:I44)</f>
        <v>0</v>
      </c>
      <c r="H6" s="116">
        <f>SUM('Op Exp'!J40:J45)</f>
        <v>0</v>
      </c>
      <c r="I6" s="116">
        <f>SUM('Op Exp'!K40:K45)</f>
        <v>0</v>
      </c>
      <c r="J6" s="148">
        <f>SUM('Op Exp'!L40:L45)</f>
        <v>0</v>
      </c>
      <c r="K6" s="170">
        <f>SUM('Op Exp'!M40:M45)</f>
        <v>0</v>
      </c>
      <c r="L6" s="220">
        <f>SUM('Op Exp'!N40:N45)</f>
        <v>0</v>
      </c>
      <c r="M6" s="227">
        <f>SUM('Op Exp'!O40:O45)</f>
        <v>0</v>
      </c>
      <c r="N6" s="137">
        <f>SUM('Op Exp'!P40:P45)</f>
        <v>0</v>
      </c>
      <c r="O6" s="137">
        <f>SUM('Op Exp'!Q40:Q45)</f>
        <v>0</v>
      </c>
      <c r="P6" s="137">
        <f>SUM('Op Exp'!R40:R45)</f>
        <v>0</v>
      </c>
      <c r="Q6" s="137">
        <f>SUM('Op Exp'!S40:S45)</f>
        <v>0</v>
      </c>
      <c r="R6" s="137">
        <f>SUM('Op Exp'!T40:T45)</f>
        <v>0</v>
      </c>
      <c r="S6" s="137">
        <f>SUM('Op Exp'!U40:U45)</f>
        <v>0</v>
      </c>
      <c r="T6" s="137">
        <f>SUM('Op Exp'!V40:V45)</f>
        <v>0</v>
      </c>
      <c r="U6" s="137">
        <f>SUM('Op Exp'!W40:W45)</f>
        <v>0</v>
      </c>
      <c r="V6" s="137">
        <f>SUM('Op Exp'!X40:X45)</f>
        <v>0</v>
      </c>
      <c r="W6" s="137">
        <f>SUM('Op Exp'!Y40:Y45)</f>
        <v>0</v>
      </c>
      <c r="X6" s="137">
        <f>SUM('Op Exp'!Z40:Z45)</f>
        <v>0</v>
      </c>
      <c r="Y6" s="137">
        <f>SUM('Op Exp'!AA40:AA45)</f>
        <v>0</v>
      </c>
      <c r="Z6" s="137">
        <f>SUM('Op Exp'!AB40:AB45)</f>
        <v>0</v>
      </c>
      <c r="AA6" s="137">
        <f t="shared" si="0"/>
        <v>0</v>
      </c>
      <c r="AB6" s="137">
        <f t="shared" si="0"/>
        <v>0</v>
      </c>
      <c r="AC6" s="137">
        <f t="shared" si="0"/>
        <v>0</v>
      </c>
      <c r="AD6" s="137">
        <f t="shared" si="0"/>
        <v>0</v>
      </c>
      <c r="AE6" s="137">
        <f t="shared" si="0"/>
        <v>0</v>
      </c>
      <c r="AF6" s="137">
        <f t="shared" si="0"/>
        <v>0</v>
      </c>
      <c r="AG6" s="137">
        <f t="shared" si="0"/>
        <v>0</v>
      </c>
      <c r="AH6" s="137">
        <f t="shared" si="0"/>
        <v>0</v>
      </c>
      <c r="AI6" s="137">
        <f t="shared" si="0"/>
        <v>0</v>
      </c>
      <c r="AJ6" s="137">
        <f t="shared" si="0"/>
        <v>0</v>
      </c>
      <c r="AK6" s="137">
        <f t="shared" si="0"/>
        <v>0</v>
      </c>
      <c r="AL6" s="137">
        <f t="shared" si="0"/>
        <v>0</v>
      </c>
      <c r="AM6" s="137">
        <f t="shared" si="0"/>
        <v>0</v>
      </c>
      <c r="AN6" s="137">
        <f t="shared" si="0"/>
        <v>0</v>
      </c>
      <c r="AO6" s="137">
        <f t="shared" si="0"/>
        <v>0</v>
      </c>
      <c r="AP6" s="137">
        <f t="shared" si="0"/>
        <v>0</v>
      </c>
      <c r="AQ6" s="137">
        <f t="shared" si="0"/>
        <v>0</v>
      </c>
      <c r="AR6" s="137">
        <f t="shared" si="0"/>
        <v>0</v>
      </c>
      <c r="AS6" s="137">
        <f t="shared" si="0"/>
        <v>0</v>
      </c>
      <c r="AT6" s="137">
        <f t="shared" si="0"/>
        <v>0</v>
      </c>
      <c r="AU6" s="137">
        <f t="shared" si="0"/>
        <v>0</v>
      </c>
      <c r="AV6" s="137">
        <f t="shared" si="0"/>
        <v>0</v>
      </c>
      <c r="AW6" s="137">
        <f t="shared" si="0"/>
        <v>0</v>
      </c>
      <c r="AX6" s="137">
        <f t="shared" si="0"/>
        <v>0</v>
      </c>
    </row>
    <row r="7" spans="1:50" x14ac:dyDescent="0.3">
      <c r="A7" s="91" t="s">
        <v>29</v>
      </c>
      <c r="B7" s="1">
        <v>1000</v>
      </c>
      <c r="C7" s="1">
        <f>SUM('Op Exp'!E46:E48)</f>
        <v>125.62</v>
      </c>
      <c r="D7" s="1">
        <f>SUM('Op Exp'!F46:F48)</f>
        <v>0</v>
      </c>
      <c r="E7" s="1">
        <f>SUM('Op Exp'!G46:G48)</f>
        <v>0</v>
      </c>
      <c r="F7" s="1">
        <f>SUM('Op Exp'!H46:H48)</f>
        <v>0</v>
      </c>
      <c r="G7" s="1">
        <f>SUM('Op Exp'!I46:I50)</f>
        <v>0</v>
      </c>
      <c r="H7" s="115">
        <f>SUM('Op Exp'!J46:J51)</f>
        <v>0</v>
      </c>
      <c r="I7" s="115">
        <f>SUM('Op Exp'!K46:K51)</f>
        <v>0</v>
      </c>
      <c r="J7" s="147">
        <f>SUM('Op Exp'!L46:L52)</f>
        <v>0</v>
      </c>
      <c r="K7" s="169">
        <f>SUM('Op Exp'!M46:M52)</f>
        <v>0</v>
      </c>
      <c r="L7" s="219">
        <f>SUM('Op Exp'!N46:N52)</f>
        <v>0</v>
      </c>
      <c r="M7" s="226">
        <f>SUM('Op Exp'!O46:O52)</f>
        <v>0</v>
      </c>
      <c r="N7" s="136">
        <f>SUM('Op Exp'!P46:P52)</f>
        <v>0</v>
      </c>
      <c r="O7" s="136">
        <f>SUM('Op Exp'!Q46:Q52)</f>
        <v>0</v>
      </c>
      <c r="P7" s="136">
        <f>SUM('Op Exp'!R46:R52)</f>
        <v>0</v>
      </c>
      <c r="Q7" s="136">
        <f>SUM('Op Exp'!S46:S52)</f>
        <v>0</v>
      </c>
      <c r="R7" s="136">
        <f>SUM('Op Exp'!T46:T52)</f>
        <v>0</v>
      </c>
      <c r="S7" s="136">
        <f>SUM('Op Exp'!U46:U52)</f>
        <v>0</v>
      </c>
      <c r="T7" s="136">
        <f>SUM('Op Exp'!V46:V52)</f>
        <v>0</v>
      </c>
      <c r="U7" s="136">
        <f>SUM('Op Exp'!W46:W52)</f>
        <v>0</v>
      </c>
      <c r="V7" s="136">
        <f>SUM('Op Exp'!X46:X52)</f>
        <v>0</v>
      </c>
      <c r="W7" s="136">
        <f>SUM('Op Exp'!Y46:Y52)</f>
        <v>0</v>
      </c>
      <c r="X7" s="136">
        <f>SUM('Op Exp'!Z46:Z52)</f>
        <v>0</v>
      </c>
      <c r="Y7" s="136">
        <f>SUM('Op Exp'!AA46:AA52)</f>
        <v>0</v>
      </c>
      <c r="Z7" s="136">
        <f>SUM('Op Exp'!AB46:AB52)</f>
        <v>0</v>
      </c>
      <c r="AA7" s="136">
        <v>0</v>
      </c>
      <c r="AB7" s="136">
        <v>0</v>
      </c>
      <c r="AC7" s="136">
        <v>0</v>
      </c>
      <c r="AD7" s="136">
        <v>0</v>
      </c>
      <c r="AE7" s="136">
        <v>0</v>
      </c>
      <c r="AF7" s="136">
        <v>0</v>
      </c>
      <c r="AG7" s="136">
        <v>0</v>
      </c>
      <c r="AH7" s="136">
        <v>0</v>
      </c>
      <c r="AI7" s="136">
        <v>0</v>
      </c>
      <c r="AJ7" s="136">
        <v>0</v>
      </c>
      <c r="AK7" s="136">
        <v>0</v>
      </c>
      <c r="AL7" s="136">
        <v>0</v>
      </c>
      <c r="AM7" s="136">
        <v>0</v>
      </c>
      <c r="AN7" s="136">
        <v>0</v>
      </c>
      <c r="AO7" s="136">
        <v>0</v>
      </c>
      <c r="AP7" s="136">
        <v>0</v>
      </c>
      <c r="AQ7" s="136">
        <v>0</v>
      </c>
      <c r="AR7" s="136">
        <v>0</v>
      </c>
      <c r="AS7" s="136">
        <v>0</v>
      </c>
      <c r="AT7" s="136">
        <v>0</v>
      </c>
      <c r="AU7" s="136">
        <v>0</v>
      </c>
      <c r="AV7" s="136">
        <v>0</v>
      </c>
      <c r="AW7" s="136">
        <v>0</v>
      </c>
      <c r="AX7" s="136">
        <v>0</v>
      </c>
    </row>
    <row r="8" spans="1:50" x14ac:dyDescent="0.3">
      <c r="A8" s="91" t="s">
        <v>11</v>
      </c>
      <c r="B8" s="1">
        <v>100</v>
      </c>
      <c r="C8" s="1">
        <f>'Op Exp'!E53</f>
        <v>0</v>
      </c>
      <c r="D8" s="1">
        <f>'Op Exp'!F53</f>
        <v>0</v>
      </c>
      <c r="E8" s="1">
        <f>'Op Exp'!G53</f>
        <v>0</v>
      </c>
      <c r="F8" s="1">
        <f>'Op Exp'!H53</f>
        <v>0</v>
      </c>
      <c r="G8" s="1">
        <f>'Op Exp'!I53</f>
        <v>0</v>
      </c>
      <c r="H8" s="115">
        <f>'Op Exp'!J53</f>
        <v>0</v>
      </c>
      <c r="I8" s="115">
        <f>'Op Exp'!K53</f>
        <v>0</v>
      </c>
      <c r="J8" s="147">
        <f>'Op Exp'!L53</f>
        <v>0</v>
      </c>
      <c r="K8" s="169">
        <f>'Op Exp'!M53</f>
        <v>0</v>
      </c>
      <c r="L8" s="219">
        <f>'Op Exp'!N53</f>
        <v>0</v>
      </c>
      <c r="M8" s="226">
        <f>'Op Exp'!O53</f>
        <v>0</v>
      </c>
      <c r="N8" s="136">
        <f>'Op Exp'!P53</f>
        <v>0</v>
      </c>
      <c r="O8" s="136">
        <f>'Op Exp'!Q53</f>
        <v>0</v>
      </c>
      <c r="P8" s="136">
        <f>'Op Exp'!R53</f>
        <v>0</v>
      </c>
      <c r="Q8" s="136">
        <f>'Op Exp'!S53</f>
        <v>0</v>
      </c>
      <c r="R8" s="136">
        <f>'Op Exp'!T53</f>
        <v>0</v>
      </c>
      <c r="S8" s="136">
        <f>'Op Exp'!U53</f>
        <v>0</v>
      </c>
      <c r="T8" s="136">
        <f>'Op Exp'!V53</f>
        <v>0</v>
      </c>
      <c r="U8" s="136">
        <f>'Op Exp'!W53</f>
        <v>0</v>
      </c>
      <c r="V8" s="136">
        <f>'Op Exp'!X53</f>
        <v>0</v>
      </c>
      <c r="W8" s="136">
        <f>'Op Exp'!Y53</f>
        <v>0</v>
      </c>
      <c r="X8" s="136">
        <f>'Op Exp'!Z53</f>
        <v>0</v>
      </c>
      <c r="Y8" s="136">
        <f>'Op Exp'!AA53</f>
        <v>0</v>
      </c>
      <c r="Z8" s="136">
        <f>'Op Exp'!AB53</f>
        <v>0</v>
      </c>
      <c r="AA8" s="136">
        <f t="shared" ref="AA8:AX8" si="1">O8</f>
        <v>0</v>
      </c>
      <c r="AB8" s="136">
        <f t="shared" si="1"/>
        <v>0</v>
      </c>
      <c r="AC8" s="136">
        <f t="shared" si="1"/>
        <v>0</v>
      </c>
      <c r="AD8" s="136">
        <f t="shared" si="1"/>
        <v>0</v>
      </c>
      <c r="AE8" s="136">
        <f t="shared" si="1"/>
        <v>0</v>
      </c>
      <c r="AF8" s="136">
        <f t="shared" si="1"/>
        <v>0</v>
      </c>
      <c r="AG8" s="136">
        <f t="shared" si="1"/>
        <v>0</v>
      </c>
      <c r="AH8" s="136">
        <f t="shared" si="1"/>
        <v>0</v>
      </c>
      <c r="AI8" s="136">
        <f t="shared" si="1"/>
        <v>0</v>
      </c>
      <c r="AJ8" s="136">
        <f t="shared" si="1"/>
        <v>0</v>
      </c>
      <c r="AK8" s="136">
        <f t="shared" si="1"/>
        <v>0</v>
      </c>
      <c r="AL8" s="136">
        <f t="shared" si="1"/>
        <v>0</v>
      </c>
      <c r="AM8" s="136">
        <f t="shared" si="1"/>
        <v>0</v>
      </c>
      <c r="AN8" s="136">
        <f t="shared" si="1"/>
        <v>0</v>
      </c>
      <c r="AO8" s="136">
        <f t="shared" si="1"/>
        <v>0</v>
      </c>
      <c r="AP8" s="136">
        <f t="shared" si="1"/>
        <v>0</v>
      </c>
      <c r="AQ8" s="136">
        <f t="shared" si="1"/>
        <v>0</v>
      </c>
      <c r="AR8" s="136">
        <f t="shared" si="1"/>
        <v>0</v>
      </c>
      <c r="AS8" s="136">
        <f t="shared" si="1"/>
        <v>0</v>
      </c>
      <c r="AT8" s="136">
        <f t="shared" si="1"/>
        <v>0</v>
      </c>
      <c r="AU8" s="136">
        <f t="shared" si="1"/>
        <v>0</v>
      </c>
      <c r="AV8" s="136">
        <f t="shared" si="1"/>
        <v>0</v>
      </c>
      <c r="AW8" s="136">
        <f t="shared" si="1"/>
        <v>0</v>
      </c>
      <c r="AX8" s="136">
        <f t="shared" si="1"/>
        <v>0</v>
      </c>
    </row>
    <row r="9" spans="1:50" x14ac:dyDescent="0.3">
      <c r="A9" s="91" t="s">
        <v>134</v>
      </c>
      <c r="B9" s="1">
        <v>2500</v>
      </c>
      <c r="C9" s="1">
        <f>SUM('Op Exp'!E54:E56)</f>
        <v>1571.31</v>
      </c>
      <c r="D9" s="1">
        <f>SUM('Op Exp'!F54:F56)</f>
        <v>0</v>
      </c>
      <c r="E9" s="1">
        <f>SUM('Op Exp'!G54:G56)</f>
        <v>0</v>
      </c>
      <c r="F9" s="1">
        <f>SUM('Op Exp'!H54:H56)</f>
        <v>0</v>
      </c>
      <c r="G9" s="1">
        <f>SUM('Op Exp'!I54:I56)</f>
        <v>0</v>
      </c>
      <c r="H9" s="115">
        <f>SUM('Op Exp'!J54:J56)</f>
        <v>0</v>
      </c>
      <c r="I9" s="115">
        <f>SUM('Op Exp'!K54:K56)</f>
        <v>0</v>
      </c>
      <c r="J9" s="147">
        <f>SUM('Op Exp'!L54:L56)</f>
        <v>0</v>
      </c>
      <c r="K9" s="169">
        <f>SUM('Op Exp'!M54:M56)</f>
        <v>0</v>
      </c>
      <c r="L9" s="219">
        <f>SUM('Op Exp'!N54:N56)</f>
        <v>0</v>
      </c>
      <c r="M9" s="226">
        <f>SUM('Op Exp'!O54:O56)</f>
        <v>0</v>
      </c>
      <c r="N9" s="136">
        <f>SUM('Op Exp'!P54:P56)</f>
        <v>0</v>
      </c>
      <c r="O9" s="136">
        <f>SUM('Op Exp'!Q54:Q56)</f>
        <v>0</v>
      </c>
      <c r="P9" s="136">
        <f>SUM('Op Exp'!R54:R56)</f>
        <v>0</v>
      </c>
      <c r="Q9" s="136">
        <f>SUM('Op Exp'!S54:S56)</f>
        <v>0</v>
      </c>
      <c r="R9" s="136">
        <f>SUM('Op Exp'!T54:T56)</f>
        <v>0</v>
      </c>
      <c r="S9" s="136">
        <f>SUM('Op Exp'!U54:U56)</f>
        <v>0</v>
      </c>
      <c r="T9" s="136">
        <f>SUM('Op Exp'!V54:V56)</f>
        <v>0</v>
      </c>
      <c r="U9" s="136">
        <f>SUM('Op Exp'!W54:W56)</f>
        <v>0</v>
      </c>
      <c r="V9" s="136">
        <f>SUM('Op Exp'!X54:X56)</f>
        <v>0</v>
      </c>
      <c r="W9" s="136">
        <f>SUM('Op Exp'!Y54:Y56)</f>
        <v>0</v>
      </c>
      <c r="X9" s="136">
        <f>SUM('Op Exp'!Z54:Z56)</f>
        <v>0</v>
      </c>
      <c r="Y9" s="136">
        <f>SUM('Op Exp'!AA54:AA56)</f>
        <v>0</v>
      </c>
      <c r="Z9" s="136">
        <f>SUM('Op Exp'!AB54:AB56)</f>
        <v>0</v>
      </c>
      <c r="AA9" s="136">
        <f>SUM('Op Exp'!AC54:AC56)</f>
        <v>0</v>
      </c>
      <c r="AB9" s="136">
        <f>SUM('Op Exp'!AD54:AD56)</f>
        <v>0</v>
      </c>
      <c r="AC9" s="136">
        <f>SUM('Op Exp'!AE54:AE56)</f>
        <v>0</v>
      </c>
      <c r="AD9" s="136">
        <f>SUM('Op Exp'!AF54:AF56)</f>
        <v>0</v>
      </c>
      <c r="AE9" s="136">
        <f>SUM('Op Exp'!AG54:AG56)</f>
        <v>0</v>
      </c>
      <c r="AF9" s="136">
        <f>SUM('Op Exp'!AH54:AH56)</f>
        <v>0</v>
      </c>
      <c r="AG9" s="136">
        <f>SUM('Op Exp'!AI54:AI56)</f>
        <v>0</v>
      </c>
      <c r="AH9" s="136">
        <f>SUM('Op Exp'!AJ54:AJ56)</f>
        <v>0</v>
      </c>
      <c r="AI9" s="136">
        <f>SUM('Op Exp'!AK54:AK56)</f>
        <v>0</v>
      </c>
      <c r="AJ9" s="136">
        <f>SUM('Op Exp'!AL54:AL56)</f>
        <v>0</v>
      </c>
      <c r="AK9" s="136">
        <f>SUM('Op Exp'!AM54:AM56)</f>
        <v>0</v>
      </c>
      <c r="AL9" s="136">
        <f>SUM('Op Exp'!AN54:AN56)</f>
        <v>0</v>
      </c>
      <c r="AM9" s="136">
        <f>SUM('Op Exp'!AO54:AO56)</f>
        <v>0</v>
      </c>
      <c r="AN9" s="136">
        <f>SUM('Op Exp'!AP54:AP56)</f>
        <v>0</v>
      </c>
      <c r="AO9" s="136">
        <f>SUM('Op Exp'!AQ54:AQ56)</f>
        <v>0</v>
      </c>
      <c r="AP9" s="136">
        <f>SUM('Op Exp'!AR54:AR56)</f>
        <v>0</v>
      </c>
      <c r="AQ9" s="136">
        <f>SUM('Op Exp'!AS54:AS56)</f>
        <v>0</v>
      </c>
      <c r="AR9" s="136">
        <f>SUM('Op Exp'!AT54:AT56)</f>
        <v>0</v>
      </c>
      <c r="AS9" s="136">
        <f>SUM('Op Exp'!AU54:AU56)</f>
        <v>0</v>
      </c>
      <c r="AT9" s="136">
        <f>SUM('Op Exp'!AV54:AV56)</f>
        <v>0</v>
      </c>
      <c r="AU9" s="136">
        <f>SUM('Op Exp'!AW54:AW56)</f>
        <v>0</v>
      </c>
      <c r="AV9" s="136">
        <f>SUM('Op Exp'!AX54:AX56)</f>
        <v>0</v>
      </c>
      <c r="AW9" s="136">
        <f>SUM('Op Exp'!AY54:AY56)</f>
        <v>0</v>
      </c>
      <c r="AX9" s="136">
        <f>SUM('Op Exp'!AZ54:AZ56)</f>
        <v>0</v>
      </c>
    </row>
    <row r="10" spans="1:50" s="38" customFormat="1" x14ac:dyDescent="0.3">
      <c r="A10" s="38" t="s">
        <v>0</v>
      </c>
      <c r="B10" s="38">
        <f t="shared" ref="B10:I10" si="2">SUM(B3:B9)</f>
        <v>13200</v>
      </c>
      <c r="C10" s="38">
        <f t="shared" si="2"/>
        <v>10409.1</v>
      </c>
      <c r="D10" s="38">
        <f t="shared" si="2"/>
        <v>0</v>
      </c>
      <c r="E10" s="38">
        <f t="shared" si="2"/>
        <v>0</v>
      </c>
      <c r="F10" s="38">
        <f t="shared" si="2"/>
        <v>0</v>
      </c>
      <c r="G10" s="38">
        <f t="shared" si="2"/>
        <v>0</v>
      </c>
      <c r="H10" s="117">
        <f t="shared" si="2"/>
        <v>0</v>
      </c>
      <c r="I10" s="117">
        <f t="shared" si="2"/>
        <v>0</v>
      </c>
      <c r="J10" s="149">
        <f t="shared" ref="J10:K10" si="3">SUM(J3:J9)</f>
        <v>0</v>
      </c>
      <c r="K10" s="171">
        <f t="shared" si="3"/>
        <v>0</v>
      </c>
      <c r="L10" s="221">
        <f t="shared" ref="L10:Z10" si="4">SUM(L3:L9)</f>
        <v>0</v>
      </c>
      <c r="M10" s="216">
        <f t="shared" si="4"/>
        <v>0</v>
      </c>
      <c r="N10" s="138">
        <f t="shared" si="4"/>
        <v>0</v>
      </c>
      <c r="O10" s="138">
        <f t="shared" si="4"/>
        <v>0</v>
      </c>
      <c r="P10" s="138">
        <f t="shared" si="4"/>
        <v>0</v>
      </c>
      <c r="Q10" s="138">
        <f t="shared" si="4"/>
        <v>0</v>
      </c>
      <c r="R10" s="138">
        <f t="shared" si="4"/>
        <v>0</v>
      </c>
      <c r="S10" s="138">
        <f t="shared" si="4"/>
        <v>0</v>
      </c>
      <c r="T10" s="138">
        <f t="shared" si="4"/>
        <v>0</v>
      </c>
      <c r="U10" s="138">
        <f t="shared" si="4"/>
        <v>0</v>
      </c>
      <c r="V10" s="138">
        <f t="shared" si="4"/>
        <v>0</v>
      </c>
      <c r="W10" s="138">
        <f t="shared" si="4"/>
        <v>0</v>
      </c>
      <c r="X10" s="138">
        <f t="shared" si="4"/>
        <v>0</v>
      </c>
      <c r="Y10" s="138">
        <f t="shared" si="4"/>
        <v>0</v>
      </c>
      <c r="Z10" s="138">
        <f t="shared" si="4"/>
        <v>0</v>
      </c>
      <c r="AA10" s="138">
        <f t="shared" ref="AA10:AX10" si="5">SUM(AA3:AA9)</f>
        <v>0</v>
      </c>
      <c r="AB10" s="138">
        <f t="shared" si="5"/>
        <v>0</v>
      </c>
      <c r="AC10" s="138">
        <f t="shared" si="5"/>
        <v>0</v>
      </c>
      <c r="AD10" s="138">
        <f t="shared" si="5"/>
        <v>0</v>
      </c>
      <c r="AE10" s="138">
        <f t="shared" si="5"/>
        <v>0</v>
      </c>
      <c r="AF10" s="138">
        <f t="shared" si="5"/>
        <v>0</v>
      </c>
      <c r="AG10" s="138">
        <f t="shared" si="5"/>
        <v>0</v>
      </c>
      <c r="AH10" s="138">
        <f t="shared" si="5"/>
        <v>0</v>
      </c>
      <c r="AI10" s="138">
        <f t="shared" si="5"/>
        <v>0</v>
      </c>
      <c r="AJ10" s="138">
        <f t="shared" si="5"/>
        <v>0</v>
      </c>
      <c r="AK10" s="138">
        <f t="shared" si="5"/>
        <v>0</v>
      </c>
      <c r="AL10" s="138">
        <f t="shared" si="5"/>
        <v>0</v>
      </c>
      <c r="AM10" s="138">
        <f t="shared" si="5"/>
        <v>0</v>
      </c>
      <c r="AN10" s="138">
        <f t="shared" si="5"/>
        <v>0</v>
      </c>
      <c r="AO10" s="138">
        <f t="shared" si="5"/>
        <v>0</v>
      </c>
      <c r="AP10" s="138">
        <f t="shared" si="5"/>
        <v>0</v>
      </c>
      <c r="AQ10" s="138">
        <f t="shared" si="5"/>
        <v>0</v>
      </c>
      <c r="AR10" s="138">
        <f t="shared" si="5"/>
        <v>0</v>
      </c>
      <c r="AS10" s="138">
        <f t="shared" si="5"/>
        <v>0</v>
      </c>
      <c r="AT10" s="138">
        <f t="shared" si="5"/>
        <v>0</v>
      </c>
      <c r="AU10" s="138">
        <f t="shared" si="5"/>
        <v>0</v>
      </c>
      <c r="AV10" s="138">
        <f t="shared" si="5"/>
        <v>0</v>
      </c>
      <c r="AW10" s="138">
        <f t="shared" si="5"/>
        <v>0</v>
      </c>
      <c r="AX10" s="138">
        <f t="shared" si="5"/>
        <v>0</v>
      </c>
    </row>
    <row r="11" spans="1:50" s="88" customFormat="1" x14ac:dyDescent="0.3">
      <c r="H11" s="118"/>
      <c r="J11" s="150"/>
      <c r="K11" s="172"/>
      <c r="L11" s="222"/>
      <c r="M11" s="228"/>
      <c r="N11" s="139"/>
      <c r="O11" s="139"/>
      <c r="P11" s="139"/>
      <c r="Q11" s="139"/>
      <c r="AA11" s="139"/>
      <c r="AB11" s="139"/>
      <c r="AC11" s="139"/>
    </row>
    <row r="12" spans="1:50" s="93" customFormat="1" x14ac:dyDescent="0.3">
      <c r="A12" s="93" t="s">
        <v>48</v>
      </c>
      <c r="H12" s="119"/>
      <c r="J12" s="151"/>
      <c r="K12" s="173"/>
      <c r="L12" s="223"/>
      <c r="M12" s="229"/>
      <c r="N12" s="140"/>
      <c r="O12" s="140"/>
      <c r="P12" s="140"/>
      <c r="Q12" s="140"/>
      <c r="AA12" s="140"/>
      <c r="AB12" s="140"/>
      <c r="AC12" s="140"/>
    </row>
    <row r="13" spans="1:50" s="88" customFormat="1" x14ac:dyDescent="0.3">
      <c r="A13" s="24" t="s">
        <v>47</v>
      </c>
      <c r="B13" s="24" t="s">
        <v>95</v>
      </c>
      <c r="C13" s="102">
        <v>2000</v>
      </c>
      <c r="D13" s="94">
        <v>0</v>
      </c>
      <c r="E13" s="107">
        <v>0</v>
      </c>
      <c r="F13" s="107">
        <v>0</v>
      </c>
      <c r="G13" s="107">
        <v>0</v>
      </c>
      <c r="H13" s="107">
        <v>0</v>
      </c>
      <c r="I13" s="107">
        <v>0</v>
      </c>
      <c r="J13" s="107">
        <v>0</v>
      </c>
      <c r="K13" s="107">
        <v>0</v>
      </c>
      <c r="L13" s="107">
        <v>0</v>
      </c>
      <c r="M13" s="230">
        <v>0</v>
      </c>
      <c r="N13" s="107">
        <v>0</v>
      </c>
      <c r="O13" s="107">
        <v>0</v>
      </c>
      <c r="P13" s="107">
        <v>0</v>
      </c>
      <c r="Q13" s="107">
        <v>0</v>
      </c>
      <c r="R13" s="107">
        <v>0</v>
      </c>
      <c r="S13" s="107">
        <v>0</v>
      </c>
      <c r="T13" s="107">
        <v>0</v>
      </c>
      <c r="U13" s="107">
        <v>0</v>
      </c>
      <c r="V13" s="107">
        <v>0</v>
      </c>
      <c r="W13" s="107">
        <v>0</v>
      </c>
      <c r="X13" s="107">
        <v>0</v>
      </c>
      <c r="Y13" s="107">
        <v>0</v>
      </c>
      <c r="Z13" s="107">
        <v>0</v>
      </c>
      <c r="AA13" s="107">
        <v>0</v>
      </c>
      <c r="AB13" s="107">
        <v>0</v>
      </c>
      <c r="AC13" s="107">
        <v>0</v>
      </c>
      <c r="AD13" s="107">
        <v>0</v>
      </c>
      <c r="AE13" s="107">
        <v>0</v>
      </c>
      <c r="AF13" s="107">
        <v>0</v>
      </c>
      <c r="AG13" s="107">
        <v>0</v>
      </c>
      <c r="AH13" s="107">
        <v>0</v>
      </c>
      <c r="AI13" s="107">
        <v>0</v>
      </c>
      <c r="AJ13" s="107">
        <v>0</v>
      </c>
      <c r="AK13" s="107">
        <v>0</v>
      </c>
      <c r="AL13" s="107">
        <v>0</v>
      </c>
      <c r="AM13" s="107">
        <v>0</v>
      </c>
      <c r="AN13" s="107">
        <v>0</v>
      </c>
      <c r="AO13" s="107">
        <v>0</v>
      </c>
      <c r="AP13" s="107">
        <v>0</v>
      </c>
      <c r="AQ13" s="107">
        <v>0</v>
      </c>
      <c r="AR13" s="107">
        <v>0</v>
      </c>
      <c r="AS13" s="107">
        <v>0</v>
      </c>
      <c r="AT13" s="107">
        <v>0</v>
      </c>
      <c r="AU13" s="107">
        <v>0</v>
      </c>
      <c r="AV13" s="107">
        <v>0</v>
      </c>
      <c r="AW13" s="107">
        <v>0</v>
      </c>
      <c r="AX13" s="107">
        <v>0</v>
      </c>
    </row>
    <row r="14" spans="1:50" s="88" customFormat="1" x14ac:dyDescent="0.3">
      <c r="A14" s="24" t="s">
        <v>115</v>
      </c>
      <c r="B14" s="24" t="s">
        <v>52</v>
      </c>
      <c r="C14" s="102">
        <v>3000</v>
      </c>
      <c r="D14" s="94">
        <v>0</v>
      </c>
      <c r="E14" s="107">
        <v>0</v>
      </c>
      <c r="F14" s="107">
        <v>0</v>
      </c>
      <c r="G14" s="107">
        <v>0</v>
      </c>
      <c r="H14" s="107">
        <v>0</v>
      </c>
      <c r="I14" s="107">
        <v>0</v>
      </c>
      <c r="J14" s="107">
        <v>0</v>
      </c>
      <c r="K14" s="107">
        <v>0</v>
      </c>
      <c r="L14" s="107">
        <v>0</v>
      </c>
      <c r="M14" s="230">
        <v>0</v>
      </c>
      <c r="N14" s="107">
        <v>0</v>
      </c>
      <c r="O14" s="107">
        <v>0</v>
      </c>
      <c r="P14" s="107">
        <v>0</v>
      </c>
      <c r="Q14" s="107">
        <v>0</v>
      </c>
      <c r="R14" s="107">
        <v>0</v>
      </c>
      <c r="S14" s="107">
        <v>0</v>
      </c>
      <c r="T14" s="107">
        <v>0</v>
      </c>
      <c r="U14" s="107">
        <v>0</v>
      </c>
      <c r="V14" s="107">
        <v>0</v>
      </c>
      <c r="W14" s="107">
        <v>0</v>
      </c>
      <c r="X14" s="107">
        <v>0</v>
      </c>
      <c r="Y14" s="107">
        <v>0</v>
      </c>
      <c r="Z14" s="107">
        <v>0</v>
      </c>
      <c r="AA14" s="107">
        <v>0</v>
      </c>
      <c r="AB14" s="107">
        <v>0</v>
      </c>
      <c r="AC14" s="107">
        <v>0</v>
      </c>
      <c r="AD14" s="107">
        <v>0</v>
      </c>
      <c r="AE14" s="107">
        <v>0</v>
      </c>
      <c r="AF14" s="107">
        <v>0</v>
      </c>
      <c r="AG14" s="107">
        <v>0</v>
      </c>
      <c r="AH14" s="107">
        <v>0</v>
      </c>
      <c r="AI14" s="107">
        <v>0</v>
      </c>
      <c r="AJ14" s="107">
        <v>0</v>
      </c>
      <c r="AK14" s="107">
        <v>0</v>
      </c>
      <c r="AL14" s="107">
        <v>0</v>
      </c>
      <c r="AM14" s="107">
        <v>0</v>
      </c>
      <c r="AN14" s="107">
        <v>0</v>
      </c>
      <c r="AO14" s="107">
        <v>0</v>
      </c>
      <c r="AP14" s="107">
        <v>0</v>
      </c>
      <c r="AQ14" s="107">
        <v>0</v>
      </c>
      <c r="AR14" s="107">
        <v>0</v>
      </c>
      <c r="AS14" s="107">
        <v>0</v>
      </c>
      <c r="AT14" s="107">
        <v>0</v>
      </c>
      <c r="AU14" s="107">
        <v>0</v>
      </c>
      <c r="AV14" s="107">
        <v>0</v>
      </c>
      <c r="AW14" s="107">
        <v>0</v>
      </c>
      <c r="AX14" s="107">
        <v>0</v>
      </c>
    </row>
    <row r="15" spans="1:50" s="88" customFormat="1" x14ac:dyDescent="0.3">
      <c r="A15" s="24" t="s">
        <v>190</v>
      </c>
      <c r="B15" s="24" t="s">
        <v>69</v>
      </c>
      <c r="C15" s="102">
        <v>200</v>
      </c>
      <c r="D15" s="107">
        <v>0</v>
      </c>
      <c r="E15" s="107">
        <v>0</v>
      </c>
      <c r="F15" s="107">
        <v>0</v>
      </c>
      <c r="G15" s="107">
        <v>0</v>
      </c>
      <c r="H15" s="107">
        <v>0</v>
      </c>
      <c r="I15" s="107">
        <v>0</v>
      </c>
      <c r="J15" s="107">
        <v>0</v>
      </c>
      <c r="K15" s="107">
        <v>0</v>
      </c>
      <c r="L15" s="107">
        <v>0</v>
      </c>
      <c r="M15" s="230">
        <v>0</v>
      </c>
      <c r="N15" s="107">
        <v>0</v>
      </c>
      <c r="O15" s="107">
        <v>0</v>
      </c>
      <c r="P15" s="107">
        <v>0</v>
      </c>
      <c r="Q15" s="107">
        <v>0</v>
      </c>
      <c r="R15" s="107">
        <v>0</v>
      </c>
      <c r="S15" s="107">
        <v>0</v>
      </c>
      <c r="T15" s="107">
        <v>0</v>
      </c>
      <c r="U15" s="107">
        <v>0</v>
      </c>
      <c r="V15" s="107">
        <v>0</v>
      </c>
      <c r="W15" s="107">
        <v>0</v>
      </c>
      <c r="X15" s="107">
        <v>0</v>
      </c>
      <c r="Y15" s="107">
        <v>0</v>
      </c>
      <c r="Z15" s="107">
        <v>0</v>
      </c>
      <c r="AA15" s="107">
        <v>0</v>
      </c>
      <c r="AB15" s="107">
        <v>0</v>
      </c>
      <c r="AC15" s="107">
        <v>0</v>
      </c>
      <c r="AD15" s="107">
        <v>0</v>
      </c>
      <c r="AE15" s="107">
        <v>0</v>
      </c>
      <c r="AF15" s="107">
        <v>0</v>
      </c>
      <c r="AG15" s="107">
        <v>0</v>
      </c>
      <c r="AH15" s="107">
        <v>0</v>
      </c>
      <c r="AI15" s="107">
        <v>0</v>
      </c>
      <c r="AJ15" s="107">
        <v>0</v>
      </c>
      <c r="AK15" s="107">
        <v>0</v>
      </c>
      <c r="AL15" s="107">
        <v>0</v>
      </c>
      <c r="AM15" s="107">
        <v>0</v>
      </c>
      <c r="AN15" s="107">
        <v>0</v>
      </c>
      <c r="AO15" s="107">
        <v>0</v>
      </c>
      <c r="AP15" s="107">
        <v>0</v>
      </c>
      <c r="AQ15" s="107">
        <v>0</v>
      </c>
      <c r="AR15" s="107">
        <v>0</v>
      </c>
      <c r="AS15" s="107">
        <v>0</v>
      </c>
      <c r="AT15" s="107">
        <v>0</v>
      </c>
      <c r="AU15" s="107">
        <v>0</v>
      </c>
      <c r="AV15" s="107">
        <v>0</v>
      </c>
      <c r="AW15" s="107">
        <v>0</v>
      </c>
      <c r="AX15" s="107">
        <v>0</v>
      </c>
    </row>
    <row r="16" spans="1:50" s="88" customFormat="1" x14ac:dyDescent="0.3">
      <c r="A16" s="24" t="s">
        <v>210</v>
      </c>
      <c r="B16" s="24" t="s">
        <v>211</v>
      </c>
      <c r="C16" s="102">
        <v>1000</v>
      </c>
      <c r="D16" s="94">
        <v>0</v>
      </c>
      <c r="E16" s="107">
        <v>0</v>
      </c>
      <c r="F16" s="107">
        <v>0</v>
      </c>
      <c r="G16" s="107">
        <v>0</v>
      </c>
      <c r="H16" s="107">
        <v>0</v>
      </c>
      <c r="I16" s="107">
        <v>0</v>
      </c>
      <c r="J16" s="107">
        <v>0</v>
      </c>
      <c r="K16" s="107">
        <v>0</v>
      </c>
      <c r="L16" s="107">
        <v>0</v>
      </c>
      <c r="M16" s="230">
        <v>0</v>
      </c>
      <c r="N16" s="107">
        <v>0</v>
      </c>
      <c r="O16" s="107">
        <v>0</v>
      </c>
      <c r="P16" s="107">
        <v>0</v>
      </c>
      <c r="Q16" s="107">
        <v>0</v>
      </c>
      <c r="R16" s="107">
        <v>0</v>
      </c>
      <c r="S16" s="107">
        <v>0</v>
      </c>
      <c r="T16" s="107">
        <v>0</v>
      </c>
      <c r="U16" s="107">
        <v>0</v>
      </c>
      <c r="V16" s="107">
        <v>0</v>
      </c>
      <c r="W16" s="107">
        <v>0</v>
      </c>
      <c r="X16" s="107">
        <v>0</v>
      </c>
      <c r="Y16" s="107">
        <v>0</v>
      </c>
      <c r="Z16" s="107">
        <v>0</v>
      </c>
      <c r="AA16" s="107">
        <v>0</v>
      </c>
      <c r="AB16" s="107">
        <v>0</v>
      </c>
      <c r="AC16" s="107">
        <v>0</v>
      </c>
      <c r="AD16" s="107">
        <v>0</v>
      </c>
      <c r="AE16" s="107">
        <v>0</v>
      </c>
      <c r="AF16" s="107">
        <v>0</v>
      </c>
      <c r="AG16" s="107">
        <v>0</v>
      </c>
      <c r="AH16" s="107">
        <v>0</v>
      </c>
      <c r="AI16" s="107">
        <v>0</v>
      </c>
      <c r="AJ16" s="107">
        <v>0</v>
      </c>
      <c r="AK16" s="107">
        <v>0</v>
      </c>
      <c r="AL16" s="107">
        <v>0</v>
      </c>
      <c r="AM16" s="107">
        <v>0</v>
      </c>
      <c r="AN16" s="107">
        <v>0</v>
      </c>
      <c r="AO16" s="107">
        <v>0</v>
      </c>
      <c r="AP16" s="107">
        <v>0</v>
      </c>
      <c r="AQ16" s="107">
        <v>0</v>
      </c>
      <c r="AR16" s="107">
        <v>0</v>
      </c>
      <c r="AS16" s="107">
        <v>0</v>
      </c>
      <c r="AT16" s="107">
        <v>0</v>
      </c>
      <c r="AU16" s="107">
        <v>0</v>
      </c>
      <c r="AV16" s="107">
        <v>0</v>
      </c>
      <c r="AW16" s="107">
        <v>0</v>
      </c>
      <c r="AX16" s="107">
        <v>0</v>
      </c>
    </row>
    <row r="17" spans="1:50" s="88" customFormat="1" x14ac:dyDescent="0.3">
      <c r="A17" s="24"/>
      <c r="B17" s="24" t="s">
        <v>24</v>
      </c>
      <c r="C17" s="102">
        <v>300</v>
      </c>
      <c r="D17" s="94">
        <v>0</v>
      </c>
      <c r="E17" s="107">
        <v>0</v>
      </c>
      <c r="F17" s="107">
        <v>0</v>
      </c>
      <c r="G17" s="107">
        <v>0</v>
      </c>
      <c r="H17" s="107">
        <v>0</v>
      </c>
      <c r="I17" s="107">
        <v>0</v>
      </c>
      <c r="J17" s="107">
        <v>0</v>
      </c>
      <c r="K17" s="107">
        <v>0</v>
      </c>
      <c r="L17" s="107">
        <v>0</v>
      </c>
      <c r="M17" s="230">
        <v>0</v>
      </c>
      <c r="N17" s="107">
        <v>0</v>
      </c>
      <c r="O17" s="107">
        <v>0</v>
      </c>
      <c r="P17" s="107">
        <v>0</v>
      </c>
      <c r="Q17" s="107">
        <v>0</v>
      </c>
      <c r="R17" s="107">
        <v>0</v>
      </c>
      <c r="S17" s="107">
        <v>0</v>
      </c>
      <c r="T17" s="107">
        <v>0</v>
      </c>
      <c r="U17" s="107">
        <v>0</v>
      </c>
      <c r="V17" s="107">
        <v>0</v>
      </c>
      <c r="W17" s="107">
        <v>0</v>
      </c>
      <c r="X17" s="107">
        <v>0</v>
      </c>
      <c r="Y17" s="107">
        <v>0</v>
      </c>
      <c r="Z17" s="107">
        <v>0</v>
      </c>
      <c r="AA17" s="107">
        <v>0</v>
      </c>
      <c r="AB17" s="107">
        <v>0</v>
      </c>
      <c r="AC17" s="107">
        <v>0</v>
      </c>
      <c r="AD17" s="107">
        <v>0</v>
      </c>
      <c r="AE17" s="107">
        <v>0</v>
      </c>
      <c r="AF17" s="107">
        <v>0</v>
      </c>
      <c r="AG17" s="107">
        <v>0</v>
      </c>
      <c r="AH17" s="107">
        <v>0</v>
      </c>
      <c r="AI17" s="107">
        <v>0</v>
      </c>
      <c r="AJ17" s="107">
        <v>0</v>
      </c>
      <c r="AK17" s="107">
        <v>0</v>
      </c>
      <c r="AL17" s="107">
        <v>0</v>
      </c>
      <c r="AM17" s="107">
        <v>0</v>
      </c>
      <c r="AN17" s="107">
        <v>0</v>
      </c>
      <c r="AO17" s="107">
        <v>0</v>
      </c>
      <c r="AP17" s="107">
        <v>0</v>
      </c>
      <c r="AQ17" s="107">
        <v>0</v>
      </c>
      <c r="AR17" s="107">
        <v>0</v>
      </c>
      <c r="AS17" s="107">
        <v>0</v>
      </c>
      <c r="AT17" s="107">
        <v>0</v>
      </c>
      <c r="AU17" s="107">
        <v>0</v>
      </c>
      <c r="AV17" s="107">
        <v>0</v>
      </c>
      <c r="AW17" s="107">
        <v>0</v>
      </c>
      <c r="AX17" s="107">
        <v>0</v>
      </c>
    </row>
    <row r="18" spans="1:50" s="88" customFormat="1" x14ac:dyDescent="0.3">
      <c r="A18" s="24"/>
      <c r="B18" s="24" t="s">
        <v>25</v>
      </c>
      <c r="C18" s="102">
        <v>200</v>
      </c>
      <c r="D18" s="107">
        <v>0</v>
      </c>
      <c r="E18" s="107">
        <v>0</v>
      </c>
      <c r="F18" s="107">
        <v>0</v>
      </c>
      <c r="G18" s="107">
        <v>0</v>
      </c>
      <c r="H18" s="107">
        <v>0</v>
      </c>
      <c r="I18" s="107">
        <v>0</v>
      </c>
      <c r="J18" s="107">
        <v>0</v>
      </c>
      <c r="K18" s="107">
        <v>0</v>
      </c>
      <c r="L18" s="107">
        <v>0</v>
      </c>
      <c r="M18" s="230">
        <v>0</v>
      </c>
      <c r="N18" s="107">
        <v>0</v>
      </c>
      <c r="O18" s="107">
        <v>0</v>
      </c>
      <c r="P18" s="107">
        <v>0</v>
      </c>
      <c r="Q18" s="107">
        <v>0</v>
      </c>
      <c r="R18" s="107">
        <v>0</v>
      </c>
      <c r="S18" s="107">
        <v>0</v>
      </c>
      <c r="T18" s="107">
        <v>0</v>
      </c>
      <c r="U18" s="107">
        <v>0</v>
      </c>
      <c r="V18" s="107">
        <v>0</v>
      </c>
      <c r="W18" s="107">
        <v>0</v>
      </c>
      <c r="X18" s="107">
        <v>0</v>
      </c>
      <c r="Y18" s="107">
        <v>0</v>
      </c>
      <c r="Z18" s="107">
        <v>0</v>
      </c>
      <c r="AA18" s="107">
        <v>0</v>
      </c>
      <c r="AB18" s="107">
        <v>0</v>
      </c>
      <c r="AC18" s="107">
        <v>0</v>
      </c>
      <c r="AD18" s="107">
        <v>0</v>
      </c>
      <c r="AE18" s="107">
        <v>0</v>
      </c>
      <c r="AF18" s="107">
        <v>0</v>
      </c>
      <c r="AG18" s="107">
        <v>0</v>
      </c>
      <c r="AH18" s="107">
        <v>0</v>
      </c>
      <c r="AI18" s="107">
        <v>0</v>
      </c>
      <c r="AJ18" s="107">
        <v>0</v>
      </c>
      <c r="AK18" s="107">
        <v>0</v>
      </c>
      <c r="AL18" s="107">
        <v>0</v>
      </c>
      <c r="AM18" s="107">
        <v>0</v>
      </c>
      <c r="AN18" s="107">
        <v>0</v>
      </c>
      <c r="AO18" s="107">
        <v>0</v>
      </c>
      <c r="AP18" s="107">
        <v>0</v>
      </c>
      <c r="AQ18" s="107">
        <v>0</v>
      </c>
      <c r="AR18" s="107">
        <v>0</v>
      </c>
      <c r="AS18" s="107">
        <v>0</v>
      </c>
      <c r="AT18" s="107">
        <v>0</v>
      </c>
      <c r="AU18" s="107">
        <v>0</v>
      </c>
      <c r="AV18" s="107">
        <v>0</v>
      </c>
      <c r="AW18" s="107">
        <v>0</v>
      </c>
      <c r="AX18" s="107">
        <v>0</v>
      </c>
    </row>
    <row r="19" spans="1:50" s="97" customFormat="1" x14ac:dyDescent="0.3">
      <c r="A19" s="95" t="s">
        <v>54</v>
      </c>
      <c r="B19" s="95"/>
      <c r="C19" s="96">
        <f t="shared" ref="C19:Z19" si="6">SUM(C13:C18)</f>
        <v>6700</v>
      </c>
      <c r="D19" s="96">
        <f t="shared" si="6"/>
        <v>0</v>
      </c>
      <c r="E19" s="96">
        <f t="shared" si="6"/>
        <v>0</v>
      </c>
      <c r="F19" s="96">
        <f t="shared" si="6"/>
        <v>0</v>
      </c>
      <c r="G19" s="96">
        <f t="shared" si="6"/>
        <v>0</v>
      </c>
      <c r="H19" s="120">
        <f t="shared" si="6"/>
        <v>0</v>
      </c>
      <c r="I19" s="120">
        <f t="shared" si="6"/>
        <v>0</v>
      </c>
      <c r="J19" s="140">
        <f t="shared" si="6"/>
        <v>0</v>
      </c>
      <c r="K19" s="151">
        <f t="shared" si="6"/>
        <v>0</v>
      </c>
      <c r="L19" s="173">
        <f t="shared" si="6"/>
        <v>0</v>
      </c>
      <c r="M19" s="223">
        <f t="shared" si="6"/>
        <v>0</v>
      </c>
      <c r="N19" s="141">
        <f t="shared" si="6"/>
        <v>0</v>
      </c>
      <c r="O19" s="141">
        <f t="shared" si="6"/>
        <v>0</v>
      </c>
      <c r="P19" s="141">
        <f t="shared" si="6"/>
        <v>0</v>
      </c>
      <c r="Q19" s="141">
        <f t="shared" si="6"/>
        <v>0</v>
      </c>
      <c r="R19" s="141">
        <f t="shared" si="6"/>
        <v>0</v>
      </c>
      <c r="S19" s="141">
        <f t="shared" si="6"/>
        <v>0</v>
      </c>
      <c r="T19" s="141">
        <f t="shared" si="6"/>
        <v>0</v>
      </c>
      <c r="U19" s="141">
        <f t="shared" si="6"/>
        <v>0</v>
      </c>
      <c r="V19" s="141">
        <f t="shared" si="6"/>
        <v>0</v>
      </c>
      <c r="W19" s="141">
        <f t="shared" si="6"/>
        <v>0</v>
      </c>
      <c r="X19" s="141">
        <f t="shared" si="6"/>
        <v>0</v>
      </c>
      <c r="Y19" s="141">
        <f t="shared" si="6"/>
        <v>0</v>
      </c>
      <c r="Z19" s="141">
        <f t="shared" si="6"/>
        <v>0</v>
      </c>
      <c r="AA19" s="141">
        <f t="shared" ref="AA19:AX19" si="7">SUM(AA13:AA18)</f>
        <v>0</v>
      </c>
      <c r="AB19" s="141">
        <f t="shared" si="7"/>
        <v>0</v>
      </c>
      <c r="AC19" s="141">
        <f t="shared" si="7"/>
        <v>0</v>
      </c>
      <c r="AD19" s="141">
        <f t="shared" si="7"/>
        <v>0</v>
      </c>
      <c r="AE19" s="141">
        <f t="shared" si="7"/>
        <v>0</v>
      </c>
      <c r="AF19" s="141">
        <f t="shared" si="7"/>
        <v>0</v>
      </c>
      <c r="AG19" s="141">
        <f t="shared" si="7"/>
        <v>0</v>
      </c>
      <c r="AH19" s="141">
        <f t="shared" si="7"/>
        <v>0</v>
      </c>
      <c r="AI19" s="141">
        <f t="shared" si="7"/>
        <v>0</v>
      </c>
      <c r="AJ19" s="141">
        <f t="shared" si="7"/>
        <v>0</v>
      </c>
      <c r="AK19" s="141">
        <f t="shared" si="7"/>
        <v>0</v>
      </c>
      <c r="AL19" s="141">
        <f t="shared" si="7"/>
        <v>0</v>
      </c>
      <c r="AM19" s="141">
        <f t="shared" si="7"/>
        <v>0</v>
      </c>
      <c r="AN19" s="141">
        <f t="shared" si="7"/>
        <v>0</v>
      </c>
      <c r="AO19" s="141">
        <f t="shared" si="7"/>
        <v>0</v>
      </c>
      <c r="AP19" s="141">
        <f t="shared" si="7"/>
        <v>0</v>
      </c>
      <c r="AQ19" s="141">
        <f t="shared" si="7"/>
        <v>0</v>
      </c>
      <c r="AR19" s="141">
        <f t="shared" si="7"/>
        <v>0</v>
      </c>
      <c r="AS19" s="141">
        <f t="shared" si="7"/>
        <v>0</v>
      </c>
      <c r="AT19" s="141">
        <f t="shared" si="7"/>
        <v>0</v>
      </c>
      <c r="AU19" s="141">
        <f t="shared" si="7"/>
        <v>0</v>
      </c>
      <c r="AV19" s="141">
        <f t="shared" si="7"/>
        <v>0</v>
      </c>
      <c r="AW19" s="141">
        <f t="shared" si="7"/>
        <v>0</v>
      </c>
      <c r="AX19" s="141">
        <f t="shared" si="7"/>
        <v>0</v>
      </c>
    </row>
    <row r="20" spans="1:50" s="88" customFormat="1" x14ac:dyDescent="0.3">
      <c r="A20" s="24"/>
      <c r="B20" s="24"/>
      <c r="C20" s="24"/>
      <c r="D20" s="24"/>
      <c r="E20" s="24"/>
      <c r="F20" s="24"/>
      <c r="G20" s="89"/>
      <c r="H20" s="121"/>
      <c r="J20" s="139"/>
      <c r="K20" s="150"/>
      <c r="L20" s="172"/>
      <c r="M20" s="222"/>
    </row>
    <row r="21" spans="1:50" s="124" customFormat="1" x14ac:dyDescent="0.3">
      <c r="A21" s="124" t="s">
        <v>89</v>
      </c>
      <c r="D21" s="125">
        <f t="shared" ref="D21:Z21" si="8">D10+D19</f>
        <v>0</v>
      </c>
      <c r="E21" s="125">
        <f t="shared" si="8"/>
        <v>0</v>
      </c>
      <c r="F21" s="125">
        <f t="shared" si="8"/>
        <v>0</v>
      </c>
      <c r="G21" s="125">
        <f t="shared" si="8"/>
        <v>0</v>
      </c>
      <c r="H21" s="125">
        <f t="shared" si="8"/>
        <v>0</v>
      </c>
      <c r="I21" s="125">
        <f t="shared" si="8"/>
        <v>0</v>
      </c>
      <c r="J21" s="152">
        <f t="shared" si="8"/>
        <v>0</v>
      </c>
      <c r="K21" s="125">
        <f t="shared" si="8"/>
        <v>0</v>
      </c>
      <c r="L21" s="224">
        <f t="shared" si="8"/>
        <v>0</v>
      </c>
      <c r="M21" s="231">
        <f t="shared" si="8"/>
        <v>0</v>
      </c>
      <c r="N21" s="143">
        <f t="shared" si="8"/>
        <v>0</v>
      </c>
      <c r="O21" s="143">
        <f t="shared" si="8"/>
        <v>0</v>
      </c>
      <c r="P21" s="143">
        <f t="shared" si="8"/>
        <v>0</v>
      </c>
      <c r="Q21" s="143">
        <f t="shared" si="8"/>
        <v>0</v>
      </c>
      <c r="R21" s="143">
        <f t="shared" si="8"/>
        <v>0</v>
      </c>
      <c r="S21" s="143">
        <f t="shared" si="8"/>
        <v>0</v>
      </c>
      <c r="T21" s="143">
        <f t="shared" si="8"/>
        <v>0</v>
      </c>
      <c r="U21" s="143">
        <f t="shared" si="8"/>
        <v>0</v>
      </c>
      <c r="V21" s="143">
        <f t="shared" si="8"/>
        <v>0</v>
      </c>
      <c r="W21" s="143">
        <f t="shared" si="8"/>
        <v>0</v>
      </c>
      <c r="X21" s="143">
        <f t="shared" si="8"/>
        <v>0</v>
      </c>
      <c r="Y21" s="143">
        <f t="shared" si="8"/>
        <v>0</v>
      </c>
      <c r="Z21" s="143">
        <f t="shared" si="8"/>
        <v>0</v>
      </c>
      <c r="AA21" s="143">
        <f t="shared" ref="AA21:AX21" si="9">AA10+AA19</f>
        <v>0</v>
      </c>
      <c r="AB21" s="143">
        <f t="shared" si="9"/>
        <v>0</v>
      </c>
      <c r="AC21" s="143">
        <f t="shared" si="9"/>
        <v>0</v>
      </c>
      <c r="AD21" s="143">
        <f t="shared" si="9"/>
        <v>0</v>
      </c>
      <c r="AE21" s="143">
        <f t="shared" si="9"/>
        <v>0</v>
      </c>
      <c r="AF21" s="143">
        <f t="shared" si="9"/>
        <v>0</v>
      </c>
      <c r="AG21" s="143">
        <f t="shared" si="9"/>
        <v>0</v>
      </c>
      <c r="AH21" s="143">
        <f t="shared" si="9"/>
        <v>0</v>
      </c>
      <c r="AI21" s="143">
        <f t="shared" si="9"/>
        <v>0</v>
      </c>
      <c r="AJ21" s="143">
        <f t="shared" si="9"/>
        <v>0</v>
      </c>
      <c r="AK21" s="143">
        <f t="shared" si="9"/>
        <v>0</v>
      </c>
      <c r="AL21" s="143">
        <f t="shared" si="9"/>
        <v>0</v>
      </c>
      <c r="AM21" s="143">
        <f t="shared" si="9"/>
        <v>0</v>
      </c>
      <c r="AN21" s="143">
        <f t="shared" si="9"/>
        <v>0</v>
      </c>
      <c r="AO21" s="143">
        <f t="shared" si="9"/>
        <v>0</v>
      </c>
      <c r="AP21" s="143">
        <f t="shared" si="9"/>
        <v>0</v>
      </c>
      <c r="AQ21" s="143">
        <f t="shared" si="9"/>
        <v>0</v>
      </c>
      <c r="AR21" s="143">
        <f t="shared" si="9"/>
        <v>0</v>
      </c>
      <c r="AS21" s="143">
        <f t="shared" si="9"/>
        <v>0</v>
      </c>
      <c r="AT21" s="143">
        <f t="shared" si="9"/>
        <v>0</v>
      </c>
      <c r="AU21" s="143">
        <f t="shared" si="9"/>
        <v>0</v>
      </c>
      <c r="AV21" s="143">
        <f t="shared" si="9"/>
        <v>0</v>
      </c>
      <c r="AW21" s="143">
        <f t="shared" si="9"/>
        <v>0</v>
      </c>
      <c r="AX21" s="143">
        <f t="shared" si="9"/>
        <v>0</v>
      </c>
    </row>
  </sheetData>
  <phoneticPr fontId="43"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Z57"/>
  <sheetViews>
    <sheetView workbookViewId="0">
      <pane xSplit="4" ySplit="2" topLeftCell="AB4" activePane="bottomRight" state="frozen"/>
      <selection pane="topRight" activeCell="E1" sqref="E1"/>
      <selection pane="bottomLeft" activeCell="A3" sqref="A3"/>
      <selection pane="bottomRight" activeCell="AS4" sqref="AS4"/>
    </sheetView>
  </sheetViews>
  <sheetFormatPr defaultColWidth="11" defaultRowHeight="13.5" x14ac:dyDescent="0.3"/>
  <cols>
    <col min="1" max="1" width="11.69140625" customWidth="1"/>
    <col min="2" max="2" width="23" bestFit="1" customWidth="1"/>
    <col min="3" max="3" width="13" customWidth="1"/>
    <col min="4" max="4" width="11.84375" style="40" customWidth="1"/>
    <col min="5" max="5" width="10.53515625" customWidth="1"/>
    <col min="6" max="6" width="9.3046875" style="75" customWidth="1"/>
    <col min="7" max="7" width="9.3046875" style="83" customWidth="1"/>
    <col min="8" max="8" width="9.3046875" style="87" customWidth="1"/>
    <col min="9" max="9" width="11.84375" style="92" customWidth="1"/>
    <col min="10" max="10" width="11" style="122"/>
    <col min="11" max="11" width="11.53515625" style="127" customWidth="1"/>
    <col min="12" max="12" width="11.53515625" style="135" customWidth="1"/>
    <col min="13" max="13" width="11.53515625" style="164" customWidth="1"/>
    <col min="14" max="14" width="10.84375" style="217" customWidth="1"/>
    <col min="15" max="15" width="11.3046875" style="234" customWidth="1"/>
    <col min="16" max="16" width="11.15234375" style="234" customWidth="1"/>
    <col min="17" max="17" width="11.3828125" customWidth="1"/>
    <col min="18" max="28" width="11.69140625" customWidth="1"/>
    <col min="29" max="40" width="11.69140625" style="176" customWidth="1"/>
    <col min="41" max="52" width="11.69140625" customWidth="1"/>
  </cols>
  <sheetData>
    <row r="1" spans="1:52" s="19" customFormat="1" ht="15" x14ac:dyDescent="0.3">
      <c r="A1" s="18" t="s">
        <v>104</v>
      </c>
      <c r="E1" s="19" t="s">
        <v>206</v>
      </c>
      <c r="F1" s="50"/>
      <c r="G1" s="50"/>
      <c r="H1" s="50"/>
      <c r="I1" s="50"/>
      <c r="J1" s="50"/>
      <c r="K1" s="50"/>
      <c r="L1" s="50"/>
      <c r="M1" s="161"/>
      <c r="N1" s="50"/>
      <c r="O1" s="50"/>
      <c r="P1" s="50"/>
      <c r="Q1" s="19" t="s">
        <v>207</v>
      </c>
      <c r="AC1" s="19" t="s">
        <v>208</v>
      </c>
      <c r="AO1" s="19" t="s">
        <v>215</v>
      </c>
    </row>
    <row r="2" spans="1:52" s="48" customFormat="1" ht="34" customHeight="1" x14ac:dyDescent="0.3">
      <c r="A2" s="48" t="s">
        <v>128</v>
      </c>
      <c r="B2" s="48" t="s">
        <v>102</v>
      </c>
      <c r="C2" s="48" t="s">
        <v>10</v>
      </c>
      <c r="D2" s="48" t="s">
        <v>85</v>
      </c>
      <c r="E2" s="48" t="s">
        <v>179</v>
      </c>
      <c r="F2" s="73" t="s">
        <v>111</v>
      </c>
      <c r="G2" s="73" t="s">
        <v>129</v>
      </c>
      <c r="H2" s="73" t="s">
        <v>161</v>
      </c>
      <c r="I2" s="73" t="s">
        <v>171</v>
      </c>
      <c r="J2" s="73" t="s">
        <v>61</v>
      </c>
      <c r="K2" s="73" t="s">
        <v>138</v>
      </c>
      <c r="L2" s="73" t="s">
        <v>4</v>
      </c>
      <c r="M2" s="162" t="s">
        <v>80</v>
      </c>
      <c r="N2" s="73" t="s">
        <v>81</v>
      </c>
      <c r="O2" s="73" t="s">
        <v>82</v>
      </c>
      <c r="P2" s="73" t="s">
        <v>55</v>
      </c>
      <c r="Q2" s="48" t="s">
        <v>3</v>
      </c>
      <c r="R2" s="48" t="s">
        <v>131</v>
      </c>
      <c r="S2" s="48" t="s">
        <v>123</v>
      </c>
      <c r="T2" s="48" t="s">
        <v>124</v>
      </c>
      <c r="U2" s="48" t="s">
        <v>125</v>
      </c>
      <c r="V2" s="49" t="s">
        <v>61</v>
      </c>
      <c r="W2" s="49" t="s">
        <v>138</v>
      </c>
      <c r="X2" s="49" t="s">
        <v>79</v>
      </c>
      <c r="Y2" s="49" t="s">
        <v>80</v>
      </c>
      <c r="Z2" s="49" t="s">
        <v>81</v>
      </c>
      <c r="AA2" s="49" t="s">
        <v>82</v>
      </c>
      <c r="AB2" s="49" t="s">
        <v>55</v>
      </c>
      <c r="AC2" s="48" t="s">
        <v>179</v>
      </c>
      <c r="AD2" s="48" t="s">
        <v>163</v>
      </c>
      <c r="AE2" s="48" t="s">
        <v>123</v>
      </c>
      <c r="AF2" s="48" t="s">
        <v>118</v>
      </c>
      <c r="AG2" s="48" t="s">
        <v>37</v>
      </c>
      <c r="AH2" s="49" t="s">
        <v>61</v>
      </c>
      <c r="AI2" s="49" t="s">
        <v>138</v>
      </c>
      <c r="AJ2" s="49" t="s">
        <v>79</v>
      </c>
      <c r="AK2" s="49" t="s">
        <v>80</v>
      </c>
      <c r="AL2" s="49" t="s">
        <v>81</v>
      </c>
      <c r="AM2" s="49" t="s">
        <v>82</v>
      </c>
      <c r="AN2" s="49" t="s">
        <v>55</v>
      </c>
      <c r="AO2" s="48" t="s">
        <v>3</v>
      </c>
      <c r="AP2" s="48" t="s">
        <v>163</v>
      </c>
      <c r="AQ2" s="48" t="s">
        <v>123</v>
      </c>
      <c r="AR2" s="48" t="s">
        <v>118</v>
      </c>
      <c r="AS2" s="48" t="s">
        <v>136</v>
      </c>
      <c r="AT2" s="49" t="s">
        <v>61</v>
      </c>
      <c r="AU2" s="49" t="s">
        <v>138</v>
      </c>
      <c r="AV2" s="49" t="s">
        <v>79</v>
      </c>
      <c r="AW2" s="49" t="s">
        <v>80</v>
      </c>
      <c r="AX2" s="49" t="s">
        <v>81</v>
      </c>
      <c r="AY2" s="49" t="s">
        <v>82</v>
      </c>
      <c r="AZ2" s="49" t="s">
        <v>55</v>
      </c>
    </row>
    <row r="3" spans="1:52" s="64" customFormat="1" x14ac:dyDescent="0.3">
      <c r="A3" s="178" t="s">
        <v>62</v>
      </c>
      <c r="B3" s="64" t="s">
        <v>19</v>
      </c>
      <c r="C3" s="1"/>
      <c r="D3" s="1">
        <v>0</v>
      </c>
      <c r="E3" s="69">
        <v>150</v>
      </c>
      <c r="F3" s="74"/>
      <c r="G3" s="74"/>
      <c r="H3" s="74"/>
      <c r="I3" s="74"/>
      <c r="J3" s="74"/>
      <c r="K3" s="74"/>
      <c r="L3" s="74"/>
      <c r="M3" s="163"/>
      <c r="N3" s="74"/>
      <c r="O3" s="74"/>
      <c r="P3" s="74"/>
      <c r="Q3" s="3"/>
      <c r="R3" s="3"/>
      <c r="S3" s="3"/>
      <c r="T3" s="3"/>
      <c r="U3" s="3"/>
      <c r="V3" s="3"/>
      <c r="W3" s="3"/>
      <c r="X3" s="3"/>
      <c r="Y3" s="3"/>
      <c r="Z3" s="3"/>
      <c r="AA3" s="3"/>
      <c r="AB3" s="3"/>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row>
    <row r="4" spans="1:52" x14ac:dyDescent="0.3">
      <c r="B4" s="62" t="s">
        <v>8</v>
      </c>
      <c r="C4" s="1">
        <v>414.25</v>
      </c>
      <c r="D4" s="1">
        <f>AVERAGE(E4:I4)</f>
        <v>369.24</v>
      </c>
      <c r="E4" s="69">
        <v>369.24</v>
      </c>
      <c r="F4" s="74"/>
      <c r="G4" s="74"/>
      <c r="H4" s="74"/>
      <c r="I4" s="74"/>
      <c r="J4" s="74"/>
      <c r="K4" s="74"/>
      <c r="L4" s="74"/>
      <c r="M4" s="163"/>
      <c r="N4" s="74"/>
      <c r="O4" s="74"/>
      <c r="P4" s="74"/>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row>
    <row r="5" spans="1:52" s="61" customFormat="1" x14ac:dyDescent="0.3">
      <c r="B5" s="61" t="s">
        <v>20</v>
      </c>
      <c r="C5" s="1"/>
      <c r="D5" s="1">
        <f t="shared" ref="D5:D13" si="0">SUM(E5:I5)/8</f>
        <v>15.893750000000001</v>
      </c>
      <c r="E5" s="69">
        <v>127.15</v>
      </c>
      <c r="F5" s="74"/>
      <c r="G5" s="74"/>
      <c r="H5" s="74"/>
      <c r="I5" s="74"/>
      <c r="J5" s="74"/>
      <c r="K5" s="74"/>
      <c r="L5" s="74"/>
      <c r="M5" s="163"/>
      <c r="N5" s="74"/>
      <c r="O5" s="74"/>
      <c r="P5" s="74"/>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row>
    <row r="6" spans="1:52" x14ac:dyDescent="0.3">
      <c r="B6" s="62" t="s">
        <v>103</v>
      </c>
      <c r="C6" s="1">
        <v>16.399999999999999</v>
      </c>
      <c r="D6" s="1">
        <f t="shared" si="0"/>
        <v>36.47</v>
      </c>
      <c r="E6" s="69">
        <v>291.76</v>
      </c>
      <c r="F6" s="74"/>
      <c r="G6" s="74"/>
      <c r="H6" s="74"/>
      <c r="I6" s="74"/>
      <c r="J6" s="74"/>
      <c r="K6" s="74"/>
      <c r="L6" s="74"/>
      <c r="M6" s="163"/>
      <c r="N6" s="74"/>
      <c r="O6" s="74"/>
      <c r="P6" s="74"/>
      <c r="Q6" s="177"/>
      <c r="R6" s="3"/>
      <c r="S6" s="3"/>
      <c r="T6" s="3"/>
      <c r="U6" s="3"/>
      <c r="V6" s="3"/>
      <c r="W6" s="3"/>
      <c r="X6" s="3"/>
      <c r="Y6" s="3"/>
      <c r="Z6" s="3"/>
      <c r="AA6" s="3"/>
      <c r="AB6" s="3"/>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row>
    <row r="7" spans="1:52" x14ac:dyDescent="0.3">
      <c r="B7" t="s">
        <v>149</v>
      </c>
      <c r="C7" s="1">
        <v>89.68</v>
      </c>
      <c r="D7" s="1">
        <f t="shared" si="0"/>
        <v>0</v>
      </c>
      <c r="E7" s="69"/>
      <c r="F7" s="74"/>
      <c r="G7" s="74"/>
      <c r="H7" s="74"/>
      <c r="I7" s="74"/>
      <c r="J7" s="74"/>
      <c r="K7" s="74"/>
      <c r="L7" s="74"/>
      <c r="M7" s="163"/>
      <c r="N7" s="74"/>
      <c r="O7" s="74"/>
      <c r="P7" s="74"/>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row>
    <row r="8" spans="1:52" x14ac:dyDescent="0.3">
      <c r="B8" t="s">
        <v>77</v>
      </c>
      <c r="C8" s="1">
        <v>53.85</v>
      </c>
      <c r="D8" s="1">
        <f t="shared" si="0"/>
        <v>0</v>
      </c>
      <c r="E8" s="69"/>
      <c r="F8" s="74"/>
      <c r="G8" s="74"/>
      <c r="H8" s="74"/>
      <c r="I8" s="74"/>
      <c r="J8" s="74"/>
      <c r="K8" s="74"/>
      <c r="L8" s="74"/>
      <c r="M8" s="163"/>
      <c r="N8" s="74"/>
      <c r="O8" s="74"/>
      <c r="P8" s="74"/>
      <c r="Q8" s="63"/>
      <c r="R8" s="63"/>
      <c r="S8" s="63"/>
      <c r="T8" s="63"/>
      <c r="U8" s="63"/>
      <c r="V8" s="63"/>
      <c r="W8" s="63"/>
      <c r="X8" s="63"/>
      <c r="Y8" s="63"/>
      <c r="Z8" s="3"/>
      <c r="AA8" s="177"/>
      <c r="AB8" s="177"/>
      <c r="AC8" s="63"/>
      <c r="AD8" s="63"/>
      <c r="AE8" s="63"/>
      <c r="AF8" s="63"/>
      <c r="AG8" s="63"/>
      <c r="AH8" s="63"/>
      <c r="AI8" s="63"/>
      <c r="AJ8" s="63"/>
      <c r="AK8" s="63"/>
      <c r="AL8" s="177"/>
      <c r="AM8" s="177"/>
      <c r="AN8" s="177"/>
      <c r="AO8" s="63"/>
      <c r="AP8" s="63"/>
      <c r="AQ8" s="63"/>
      <c r="AR8" s="63"/>
      <c r="AS8" s="63"/>
      <c r="AT8" s="63"/>
      <c r="AU8" s="63"/>
      <c r="AV8" s="63"/>
      <c r="AW8" s="63"/>
      <c r="AX8" s="177"/>
      <c r="AY8" s="177"/>
      <c r="AZ8" s="177"/>
    </row>
    <row r="9" spans="1:52" s="64" customFormat="1" x14ac:dyDescent="0.3">
      <c r="B9" s="64" t="s">
        <v>45</v>
      </c>
      <c r="C9" s="1"/>
      <c r="D9" s="1">
        <f t="shared" si="0"/>
        <v>13.4475</v>
      </c>
      <c r="E9" s="69">
        <v>107.58</v>
      </c>
      <c r="F9" s="74"/>
      <c r="G9" s="74"/>
      <c r="H9" s="74"/>
      <c r="I9" s="74"/>
      <c r="J9" s="74"/>
      <c r="K9" s="74"/>
      <c r="L9" s="74"/>
      <c r="M9" s="163"/>
      <c r="N9" s="74"/>
      <c r="O9" s="74"/>
      <c r="P9" s="74"/>
      <c r="Q9" s="63"/>
      <c r="R9" s="63"/>
      <c r="S9" s="63"/>
      <c r="T9" s="63"/>
      <c r="U9" s="63"/>
      <c r="V9" s="63"/>
      <c r="W9" s="63"/>
      <c r="X9" s="63"/>
      <c r="Y9" s="63"/>
      <c r="Z9" s="3"/>
      <c r="AA9" s="177"/>
      <c r="AB9" s="177"/>
      <c r="AC9" s="63"/>
      <c r="AD9" s="63"/>
      <c r="AE9" s="63"/>
      <c r="AF9" s="63"/>
      <c r="AG9" s="63"/>
      <c r="AH9" s="63"/>
      <c r="AI9" s="63"/>
      <c r="AJ9" s="63"/>
      <c r="AK9" s="63"/>
      <c r="AL9" s="177"/>
      <c r="AM9" s="177"/>
      <c r="AN9" s="177"/>
      <c r="AO9" s="63"/>
      <c r="AP9" s="63"/>
      <c r="AQ9" s="63"/>
      <c r="AR9" s="63"/>
      <c r="AS9" s="63"/>
      <c r="AT9" s="63"/>
      <c r="AU9" s="63"/>
      <c r="AV9" s="63"/>
      <c r="AW9" s="63"/>
      <c r="AX9" s="177"/>
      <c r="AY9" s="177"/>
      <c r="AZ9" s="177"/>
    </row>
    <row r="10" spans="1:52" x14ac:dyDescent="0.3">
      <c r="B10" t="s">
        <v>191</v>
      </c>
      <c r="C10" s="1">
        <v>132.68</v>
      </c>
      <c r="D10" s="1">
        <f t="shared" si="0"/>
        <v>51.647500000000001</v>
      </c>
      <c r="E10" s="69">
        <v>413.18</v>
      </c>
      <c r="F10" s="74"/>
      <c r="G10" s="74"/>
      <c r="H10" s="74"/>
      <c r="I10" s="74"/>
      <c r="J10" s="74"/>
      <c r="K10" s="74"/>
      <c r="L10" s="74"/>
      <c r="M10" s="163"/>
      <c r="N10" s="74"/>
      <c r="O10" s="74"/>
      <c r="P10" s="74"/>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row>
    <row r="11" spans="1:52" x14ac:dyDescent="0.3">
      <c r="B11" t="s">
        <v>142</v>
      </c>
      <c r="C11" s="1">
        <v>163.18</v>
      </c>
      <c r="D11" s="1">
        <f t="shared" si="0"/>
        <v>0</v>
      </c>
      <c r="E11" s="69"/>
      <c r="F11" s="74"/>
      <c r="G11" s="74"/>
      <c r="H11" s="74"/>
      <c r="I11" s="74"/>
      <c r="J11" s="74"/>
      <c r="K11" s="74"/>
      <c r="L11" s="74"/>
      <c r="M11" s="163"/>
      <c r="N11" s="74"/>
      <c r="O11" s="74"/>
      <c r="P11" s="74"/>
      <c r="Q11" s="177"/>
      <c r="R11" s="3"/>
      <c r="S11" s="3"/>
      <c r="T11" s="3"/>
      <c r="U11" s="3"/>
      <c r="V11" s="3"/>
      <c r="W11" s="3"/>
      <c r="X11" s="3"/>
      <c r="Y11" s="3"/>
      <c r="Z11" s="3"/>
      <c r="AA11" s="3"/>
      <c r="AB11" s="3"/>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row>
    <row r="12" spans="1:52" s="82" customFormat="1" x14ac:dyDescent="0.3">
      <c r="B12" s="82" t="s">
        <v>97</v>
      </c>
      <c r="C12" s="1"/>
      <c r="D12" s="1">
        <f t="shared" si="0"/>
        <v>0</v>
      </c>
      <c r="E12" s="69"/>
      <c r="F12" s="74"/>
      <c r="G12" s="74"/>
      <c r="H12" s="74"/>
      <c r="I12" s="74"/>
      <c r="J12" s="74"/>
      <c r="K12" s="74"/>
      <c r="L12" s="74"/>
      <c r="M12" s="163"/>
      <c r="N12" s="74"/>
      <c r="O12" s="74"/>
      <c r="P12" s="74"/>
      <c r="Q12" s="177"/>
      <c r="R12" s="3"/>
      <c r="S12" s="3"/>
      <c r="T12" s="3"/>
      <c r="U12" s="3"/>
      <c r="V12" s="3"/>
      <c r="W12" s="3"/>
      <c r="X12" s="3"/>
      <c r="Y12" s="3"/>
      <c r="Z12" s="3"/>
      <c r="AA12" s="3"/>
      <c r="AB12" s="3"/>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row>
    <row r="13" spans="1:52" x14ac:dyDescent="0.3">
      <c r="B13" t="s">
        <v>199</v>
      </c>
      <c r="C13" s="1">
        <v>134.65</v>
      </c>
      <c r="D13" s="1">
        <f t="shared" si="0"/>
        <v>27.03125</v>
      </c>
      <c r="E13" s="69">
        <v>216.25</v>
      </c>
      <c r="F13" s="74"/>
      <c r="G13" s="74"/>
      <c r="H13" s="74"/>
      <c r="I13" s="74"/>
      <c r="J13" s="74"/>
      <c r="K13" s="74"/>
      <c r="L13" s="74"/>
      <c r="M13" s="163"/>
      <c r="N13" s="74"/>
      <c r="O13" s="74"/>
      <c r="P13" s="74"/>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row>
    <row r="14" spans="1:52" s="109" customFormat="1" x14ac:dyDescent="0.3">
      <c r="B14" s="109" t="s">
        <v>178</v>
      </c>
      <c r="C14" s="1"/>
      <c r="D14" s="1"/>
      <c r="E14" s="69"/>
      <c r="F14" s="74"/>
      <c r="G14" s="74"/>
      <c r="H14" s="74"/>
      <c r="I14" s="74"/>
      <c r="J14" s="74"/>
      <c r="K14" s="74"/>
      <c r="L14" s="74"/>
      <c r="M14" s="163"/>
      <c r="N14" s="74"/>
      <c r="O14" s="74"/>
      <c r="P14" s="74"/>
      <c r="Q14" s="177"/>
      <c r="R14" s="3"/>
      <c r="S14" s="3"/>
      <c r="T14" s="3"/>
      <c r="U14" s="3"/>
      <c r="V14" s="3"/>
      <c r="W14" s="3"/>
      <c r="X14" s="3"/>
      <c r="Y14" s="3"/>
      <c r="Z14" s="3"/>
      <c r="AA14" s="3"/>
      <c r="AB14" s="3"/>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row>
    <row r="15" spans="1:52" s="84" customFormat="1" x14ac:dyDescent="0.3">
      <c r="B15" s="84" t="s">
        <v>68</v>
      </c>
      <c r="C15" s="1"/>
      <c r="D15" s="1">
        <f>SUM(E15:I15)/8</f>
        <v>0</v>
      </c>
      <c r="E15" s="69"/>
      <c r="F15" s="74"/>
      <c r="G15" s="74"/>
      <c r="H15" s="74"/>
      <c r="I15" s="74"/>
      <c r="J15" s="74"/>
      <c r="K15" s="74"/>
      <c r="L15" s="74"/>
      <c r="M15" s="163"/>
      <c r="N15" s="74"/>
      <c r="O15" s="74"/>
      <c r="P15" s="74"/>
      <c r="Q15" s="63"/>
      <c r="R15" s="63"/>
      <c r="S15" s="63"/>
      <c r="T15" s="63"/>
      <c r="U15" s="63"/>
      <c r="V15" s="63"/>
      <c r="W15" s="63"/>
      <c r="X15" s="63"/>
      <c r="Y15" s="63"/>
      <c r="Z15" s="3"/>
      <c r="AA15" s="177"/>
      <c r="AB15" s="177"/>
      <c r="AC15" s="63"/>
      <c r="AD15" s="63"/>
      <c r="AE15" s="63"/>
      <c r="AF15" s="63"/>
      <c r="AG15" s="63"/>
      <c r="AH15" s="63"/>
      <c r="AI15" s="63"/>
      <c r="AJ15" s="63"/>
      <c r="AK15" s="63"/>
      <c r="AL15" s="177"/>
      <c r="AM15" s="177"/>
      <c r="AN15" s="177"/>
      <c r="AO15" s="63"/>
      <c r="AP15" s="63"/>
      <c r="AQ15" s="63"/>
      <c r="AR15" s="63"/>
      <c r="AS15" s="63"/>
      <c r="AT15" s="63"/>
      <c r="AU15" s="63"/>
      <c r="AV15" s="63"/>
      <c r="AW15" s="63"/>
      <c r="AX15" s="177"/>
      <c r="AY15" s="177"/>
      <c r="AZ15" s="177"/>
    </row>
    <row r="16" spans="1:52" s="133" customFormat="1" x14ac:dyDescent="0.3">
      <c r="B16" s="133" t="s">
        <v>119</v>
      </c>
      <c r="C16" s="1"/>
      <c r="D16" s="1"/>
      <c r="E16" s="69"/>
      <c r="F16" s="74"/>
      <c r="G16" s="74"/>
      <c r="H16" s="74"/>
      <c r="I16" s="74"/>
      <c r="J16" s="74"/>
      <c r="K16" s="74"/>
      <c r="L16" s="74"/>
      <c r="M16" s="163"/>
      <c r="N16" s="74"/>
      <c r="O16" s="74"/>
      <c r="P16" s="74"/>
      <c r="Q16" s="63"/>
      <c r="R16" s="63"/>
      <c r="S16" s="63"/>
      <c r="T16" s="63"/>
      <c r="U16" s="63"/>
      <c r="V16" s="63"/>
      <c r="W16" s="63"/>
      <c r="X16" s="63"/>
      <c r="Y16" s="63"/>
      <c r="Z16" s="177"/>
      <c r="AA16" s="177"/>
      <c r="AB16" s="177"/>
      <c r="AC16" s="63"/>
      <c r="AD16" s="63"/>
      <c r="AE16" s="63"/>
      <c r="AF16" s="63"/>
      <c r="AG16" s="63"/>
      <c r="AH16" s="63"/>
      <c r="AI16" s="63"/>
      <c r="AJ16" s="63"/>
      <c r="AK16" s="63"/>
      <c r="AL16" s="177"/>
      <c r="AM16" s="177"/>
      <c r="AN16" s="177"/>
      <c r="AO16" s="63"/>
      <c r="AP16" s="63"/>
      <c r="AQ16" s="63"/>
      <c r="AR16" s="63"/>
      <c r="AS16" s="63"/>
      <c r="AT16" s="63"/>
      <c r="AU16" s="63"/>
      <c r="AV16" s="63"/>
      <c r="AW16" s="63"/>
      <c r="AX16" s="177"/>
      <c r="AY16" s="177"/>
      <c r="AZ16" s="177"/>
    </row>
    <row r="17" spans="1:52" s="155" customFormat="1" x14ac:dyDescent="0.3">
      <c r="B17" s="155" t="s">
        <v>130</v>
      </c>
      <c r="C17" s="1"/>
      <c r="D17" s="1"/>
      <c r="E17" s="69"/>
      <c r="F17" s="74"/>
      <c r="G17" s="74"/>
      <c r="H17" s="74"/>
      <c r="I17" s="74"/>
      <c r="J17" s="74"/>
      <c r="K17" s="74"/>
      <c r="L17" s="74"/>
      <c r="M17" s="163"/>
      <c r="N17" s="74"/>
      <c r="O17" s="74"/>
      <c r="P17" s="74"/>
      <c r="Q17" s="177"/>
      <c r="R17" s="3"/>
      <c r="S17" s="3"/>
      <c r="T17" s="3"/>
      <c r="U17" s="3"/>
      <c r="V17" s="3"/>
      <c r="W17" s="3"/>
      <c r="X17" s="3"/>
      <c r="Y17" s="3"/>
      <c r="Z17" s="3"/>
      <c r="AA17" s="3"/>
      <c r="AB17" s="3"/>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row>
    <row r="18" spans="1:52" s="159" customFormat="1" x14ac:dyDescent="0.3">
      <c r="B18" s="159" t="s">
        <v>42</v>
      </c>
      <c r="C18" s="1">
        <v>19.579999999999998</v>
      </c>
      <c r="D18" s="1">
        <f>SUM(E18:I18)/8</f>
        <v>0</v>
      </c>
      <c r="E18" s="69"/>
      <c r="F18" s="74"/>
      <c r="G18" s="74"/>
      <c r="H18" s="74"/>
      <c r="I18" s="74"/>
      <c r="J18" s="74"/>
      <c r="K18" s="74"/>
      <c r="L18" s="74"/>
      <c r="M18" s="163"/>
      <c r="N18" s="74"/>
      <c r="O18" s="74"/>
      <c r="P18" s="74"/>
      <c r="Q18" s="63"/>
      <c r="R18" s="63"/>
      <c r="S18" s="63"/>
      <c r="T18" s="63"/>
      <c r="U18" s="63"/>
      <c r="V18" s="63"/>
      <c r="W18" s="63"/>
      <c r="X18" s="63"/>
      <c r="Y18" s="63"/>
      <c r="Z18" s="3"/>
      <c r="AA18" s="177"/>
      <c r="AB18" s="177"/>
      <c r="AC18" s="63"/>
      <c r="AD18" s="63"/>
      <c r="AE18" s="63"/>
      <c r="AF18" s="63"/>
      <c r="AG18" s="63"/>
      <c r="AH18" s="63"/>
      <c r="AI18" s="63"/>
      <c r="AJ18" s="63"/>
      <c r="AK18" s="63"/>
      <c r="AL18" s="177"/>
      <c r="AM18" s="177"/>
      <c r="AN18" s="177"/>
      <c r="AO18" s="63"/>
      <c r="AP18" s="63"/>
      <c r="AQ18" s="63"/>
      <c r="AR18" s="63"/>
      <c r="AS18" s="63"/>
      <c r="AT18" s="63"/>
      <c r="AU18" s="63"/>
      <c r="AV18" s="63"/>
      <c r="AW18" s="63"/>
      <c r="AX18" s="177"/>
      <c r="AY18" s="177"/>
      <c r="AZ18" s="177"/>
    </row>
    <row r="19" spans="1:52" x14ac:dyDescent="0.3">
      <c r="B19" t="s">
        <v>187</v>
      </c>
      <c r="C19" s="1">
        <v>229.3</v>
      </c>
      <c r="D19" s="1">
        <f>SUM(E19:I19)/8</f>
        <v>3.7312500000000002</v>
      </c>
      <c r="E19" s="69">
        <v>29.85</v>
      </c>
      <c r="F19" s="74"/>
      <c r="G19" s="74"/>
      <c r="H19" s="74"/>
      <c r="I19" s="74"/>
      <c r="J19" s="74"/>
      <c r="K19" s="74"/>
      <c r="L19" s="74"/>
      <c r="M19" s="163"/>
      <c r="N19" s="74"/>
      <c r="O19" s="74"/>
      <c r="P19" s="74"/>
      <c r="Q19" s="177"/>
      <c r="R19" s="3"/>
      <c r="S19" s="3"/>
      <c r="T19" s="3"/>
      <c r="U19" s="3"/>
      <c r="V19" s="3"/>
      <c r="W19" s="3"/>
      <c r="X19" s="3"/>
      <c r="Y19" s="3"/>
      <c r="Z19" s="3"/>
      <c r="AA19" s="3"/>
      <c r="AB19" s="3"/>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row>
    <row r="20" spans="1:52" x14ac:dyDescent="0.3">
      <c r="B20" s="201" t="s">
        <v>159</v>
      </c>
      <c r="C20" s="1">
        <v>133.15</v>
      </c>
      <c r="D20" s="1">
        <f>SUM(E20:I20)/8</f>
        <v>2.8</v>
      </c>
      <c r="E20" s="69">
        <v>22.4</v>
      </c>
      <c r="F20" s="74"/>
      <c r="G20" s="74"/>
      <c r="H20" s="74"/>
      <c r="I20" s="74"/>
      <c r="J20" s="74"/>
      <c r="K20" s="74"/>
      <c r="L20" s="74"/>
      <c r="M20" s="163"/>
      <c r="N20" s="74"/>
      <c r="O20" s="74"/>
      <c r="P20" s="74"/>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row>
    <row r="21" spans="1:52" s="62" customFormat="1" x14ac:dyDescent="0.3">
      <c r="A21" s="62" t="s">
        <v>39</v>
      </c>
      <c r="B21" s="62" t="s">
        <v>27</v>
      </c>
      <c r="C21" s="1">
        <v>8.33</v>
      </c>
      <c r="D21" s="1">
        <f>SUM(E21:I21)/8</f>
        <v>0</v>
      </c>
      <c r="E21" s="69"/>
      <c r="F21" s="74"/>
      <c r="G21" s="74"/>
      <c r="H21" s="74"/>
      <c r="I21" s="74"/>
      <c r="J21" s="74"/>
      <c r="K21" s="74"/>
      <c r="L21" s="74"/>
      <c r="M21" s="163"/>
      <c r="N21" s="74"/>
      <c r="O21" s="74"/>
      <c r="P21" s="74"/>
      <c r="Q21" s="177"/>
      <c r="R21" s="3"/>
      <c r="S21" s="3"/>
      <c r="T21" s="3"/>
      <c r="U21" s="3"/>
      <c r="V21" s="3"/>
      <c r="W21" s="3"/>
      <c r="X21" s="3"/>
      <c r="Y21" s="3"/>
      <c r="Z21" s="3"/>
      <c r="AA21" s="3"/>
      <c r="AB21" s="3"/>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row>
    <row r="22" spans="1:52" s="109" customFormat="1" x14ac:dyDescent="0.3">
      <c r="B22" s="109" t="s">
        <v>185</v>
      </c>
      <c r="C22" s="1"/>
      <c r="D22" s="1"/>
      <c r="E22" s="69"/>
      <c r="F22" s="74"/>
      <c r="G22" s="74"/>
      <c r="H22" s="74"/>
      <c r="I22" s="74"/>
      <c r="J22" s="74"/>
      <c r="K22" s="74"/>
      <c r="L22" s="74"/>
      <c r="M22" s="163"/>
      <c r="N22" s="74"/>
      <c r="O22" s="74"/>
      <c r="P22" s="74"/>
      <c r="Q22" s="177"/>
      <c r="R22" s="3"/>
      <c r="S22" s="3"/>
      <c r="T22" s="3"/>
      <c r="U22" s="3"/>
      <c r="V22" s="3"/>
      <c r="W22" s="3"/>
      <c r="X22" s="3"/>
      <c r="Y22" s="3"/>
      <c r="Z22" s="3"/>
      <c r="AA22" s="3"/>
      <c r="AB22" s="3"/>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row>
    <row r="23" spans="1:52" s="62" customFormat="1" x14ac:dyDescent="0.3">
      <c r="B23" s="62" t="s">
        <v>132</v>
      </c>
      <c r="C23" s="1">
        <v>33.26</v>
      </c>
      <c r="D23" s="1">
        <f>SUM(E23:I23)/8</f>
        <v>0</v>
      </c>
      <c r="E23" s="69"/>
      <c r="F23" s="74"/>
      <c r="G23" s="74"/>
      <c r="H23" s="74"/>
      <c r="I23" s="74"/>
      <c r="J23" s="74"/>
      <c r="K23" s="74"/>
      <c r="L23" s="74"/>
      <c r="M23" s="163"/>
      <c r="N23" s="74"/>
      <c r="O23" s="74"/>
      <c r="P23" s="74"/>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row>
    <row r="24" spans="1:52" s="62" customFormat="1" x14ac:dyDescent="0.3">
      <c r="B24" s="62" t="s">
        <v>126</v>
      </c>
      <c r="C24" s="1">
        <v>83.33</v>
      </c>
      <c r="D24" s="1">
        <f>SUM(E24:I24)/8</f>
        <v>43.75</v>
      </c>
      <c r="E24" s="69">
        <v>350</v>
      </c>
      <c r="F24" s="74"/>
      <c r="G24" s="74"/>
      <c r="H24" s="74"/>
      <c r="I24" s="74"/>
      <c r="J24" s="74"/>
      <c r="K24" s="74"/>
      <c r="L24" s="74"/>
      <c r="M24" s="163"/>
      <c r="N24" s="74"/>
      <c r="O24" s="74"/>
      <c r="P24" s="74"/>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row>
    <row r="25" spans="1:52" s="62" customFormat="1" x14ac:dyDescent="0.3">
      <c r="B25" s="62" t="s">
        <v>78</v>
      </c>
      <c r="C25" s="1">
        <v>24.27</v>
      </c>
      <c r="D25" s="1">
        <f>SUM(E25:I25)/8</f>
        <v>0</v>
      </c>
      <c r="E25" s="69">
        <v>0</v>
      </c>
      <c r="F25" s="74"/>
      <c r="G25" s="74"/>
      <c r="H25" s="74"/>
      <c r="I25" s="74"/>
      <c r="J25" s="74"/>
      <c r="K25" s="74"/>
      <c r="L25" s="74"/>
      <c r="M25" s="163"/>
      <c r="N25" s="74"/>
      <c r="O25" s="74"/>
      <c r="P25" s="74"/>
      <c r="Q25" s="177"/>
      <c r="R25" s="3"/>
      <c r="S25" s="3"/>
      <c r="T25" s="3"/>
      <c r="U25" s="3"/>
      <c r="V25" s="3"/>
      <c r="W25" s="3"/>
      <c r="X25" s="3"/>
      <c r="Y25" s="3"/>
      <c r="Z25" s="3"/>
      <c r="AA25" s="3"/>
      <c r="AB25" s="3"/>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row>
    <row r="26" spans="1:52" s="109" customFormat="1" x14ac:dyDescent="0.3">
      <c r="B26" s="109" t="s">
        <v>46</v>
      </c>
      <c r="C26" s="1"/>
      <c r="D26" s="1"/>
      <c r="E26" s="69"/>
      <c r="F26" s="74"/>
      <c r="G26" s="74"/>
      <c r="H26" s="74"/>
      <c r="I26" s="74"/>
      <c r="J26" s="74"/>
      <c r="K26" s="74"/>
      <c r="L26" s="74"/>
      <c r="M26" s="163"/>
      <c r="N26" s="74"/>
      <c r="O26" s="74"/>
      <c r="P26" s="74"/>
      <c r="Q26" s="177"/>
      <c r="R26" s="3"/>
      <c r="S26" s="3"/>
      <c r="T26" s="3"/>
      <c r="U26" s="3"/>
      <c r="V26" s="3"/>
      <c r="W26" s="3"/>
      <c r="X26" s="3"/>
      <c r="Y26" s="3"/>
      <c r="Z26" s="3"/>
      <c r="AA26" s="3"/>
      <c r="AB26" s="3"/>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row>
    <row r="27" spans="1:52" s="62" customFormat="1" x14ac:dyDescent="0.3">
      <c r="B27" s="62" t="s">
        <v>63</v>
      </c>
      <c r="C27" s="1"/>
      <c r="D27" s="1">
        <f t="shared" ref="D27:D43" si="1">SUM(E27:I27)/8</f>
        <v>0</v>
      </c>
      <c r="E27" s="69">
        <v>0</v>
      </c>
      <c r="F27" s="74"/>
      <c r="G27" s="74"/>
      <c r="H27" s="74"/>
      <c r="I27" s="74"/>
      <c r="J27" s="74"/>
      <c r="K27" s="74"/>
      <c r="L27" s="74"/>
      <c r="M27" s="163"/>
      <c r="N27" s="74"/>
      <c r="O27" s="74"/>
      <c r="P27" s="74"/>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row>
    <row r="28" spans="1:52" s="82" customFormat="1" x14ac:dyDescent="0.3">
      <c r="B28" s="82" t="s">
        <v>96</v>
      </c>
      <c r="C28" s="1"/>
      <c r="D28" s="1">
        <f t="shared" si="1"/>
        <v>0</v>
      </c>
      <c r="E28" s="69"/>
      <c r="F28" s="74"/>
      <c r="G28" s="74"/>
      <c r="H28" s="74"/>
      <c r="I28" s="74"/>
      <c r="J28" s="74"/>
      <c r="K28" s="74"/>
      <c r="L28" s="74"/>
      <c r="M28" s="163"/>
      <c r="N28" s="74"/>
      <c r="O28" s="74"/>
      <c r="P28" s="74"/>
      <c r="Q28" s="177"/>
      <c r="R28" s="3"/>
      <c r="S28" s="3"/>
      <c r="T28" s="3"/>
      <c r="U28" s="3"/>
      <c r="V28" s="3"/>
      <c r="W28" s="3"/>
      <c r="X28" s="3"/>
      <c r="Y28" s="3"/>
      <c r="Z28" s="3"/>
      <c r="AA28" s="3"/>
      <c r="AB28" s="3"/>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row>
    <row r="29" spans="1:52" x14ac:dyDescent="0.3">
      <c r="A29" s="62" t="s">
        <v>41</v>
      </c>
      <c r="B29" t="s">
        <v>176</v>
      </c>
      <c r="C29" s="1">
        <v>40.47</v>
      </c>
      <c r="D29" s="1">
        <f t="shared" si="1"/>
        <v>7.2562499999999996</v>
      </c>
      <c r="E29" s="69">
        <v>58.05</v>
      </c>
      <c r="F29" s="74"/>
      <c r="G29" s="74"/>
      <c r="H29" s="74"/>
      <c r="I29" s="74"/>
      <c r="J29" s="74"/>
      <c r="K29" s="74"/>
      <c r="L29" s="74"/>
      <c r="M29" s="163"/>
      <c r="N29" s="74"/>
      <c r="O29" s="74"/>
      <c r="P29" s="74"/>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row>
    <row r="30" spans="1:52" x14ac:dyDescent="0.3">
      <c r="B30" t="s">
        <v>93</v>
      </c>
      <c r="C30" s="1">
        <v>48.48</v>
      </c>
      <c r="D30" s="1">
        <f t="shared" si="1"/>
        <v>0</v>
      </c>
      <c r="E30" s="69"/>
      <c r="F30" s="74"/>
      <c r="G30" s="74"/>
      <c r="H30" s="74"/>
      <c r="I30" s="74"/>
      <c r="J30" s="74"/>
      <c r="K30" s="74"/>
      <c r="L30" s="74"/>
      <c r="M30" s="163"/>
      <c r="N30" s="74"/>
      <c r="O30" s="74"/>
      <c r="P30" s="74"/>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row>
    <row r="31" spans="1:52" x14ac:dyDescent="0.3">
      <c r="B31" t="s">
        <v>94</v>
      </c>
      <c r="C31" s="1">
        <v>147.28</v>
      </c>
      <c r="D31" s="1">
        <f t="shared" si="1"/>
        <v>97.946250000000006</v>
      </c>
      <c r="E31" s="69">
        <v>783.57</v>
      </c>
      <c r="F31" s="74"/>
      <c r="G31" s="74"/>
      <c r="H31" s="74"/>
      <c r="I31" s="74"/>
      <c r="J31" s="74"/>
      <c r="K31" s="74"/>
      <c r="L31" s="74"/>
      <c r="M31" s="163"/>
      <c r="N31" s="74"/>
      <c r="O31" s="74"/>
      <c r="P31" s="74"/>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row>
    <row r="32" spans="1:52" x14ac:dyDescent="0.3">
      <c r="B32" t="s">
        <v>121</v>
      </c>
      <c r="C32" s="1">
        <v>69.5</v>
      </c>
      <c r="D32" s="1">
        <f t="shared" si="1"/>
        <v>22.296250000000001</v>
      </c>
      <c r="E32" s="69">
        <v>178.37</v>
      </c>
      <c r="F32" s="74"/>
      <c r="G32" s="74"/>
      <c r="H32" s="74"/>
      <c r="I32" s="74"/>
      <c r="J32" s="74"/>
      <c r="K32" s="74"/>
      <c r="L32" s="74"/>
      <c r="M32" s="163"/>
      <c r="N32" s="74"/>
      <c r="O32" s="74"/>
      <c r="P32" s="74"/>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row>
    <row r="33" spans="1:52" s="52" customFormat="1" x14ac:dyDescent="0.3">
      <c r="B33" s="54" t="s">
        <v>5</v>
      </c>
      <c r="C33" s="1"/>
      <c r="D33" s="1">
        <f t="shared" si="1"/>
        <v>5.2437500000000004</v>
      </c>
      <c r="E33" s="69">
        <v>41.95</v>
      </c>
      <c r="F33" s="74"/>
      <c r="G33" s="74"/>
      <c r="H33" s="74"/>
      <c r="I33" s="74"/>
      <c r="J33" s="74"/>
      <c r="K33" s="74"/>
      <c r="L33" s="74"/>
      <c r="M33" s="163"/>
      <c r="N33" s="74"/>
      <c r="O33" s="74"/>
      <c r="P33" s="74"/>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row>
    <row r="34" spans="1:52" x14ac:dyDescent="0.3">
      <c r="A34" s="62"/>
      <c r="B34" t="s">
        <v>150</v>
      </c>
      <c r="C34" s="1">
        <v>4554</v>
      </c>
      <c r="D34" s="1">
        <f t="shared" si="1"/>
        <v>569.25</v>
      </c>
      <c r="E34" s="69">
        <v>4554</v>
      </c>
      <c r="F34" s="74"/>
      <c r="G34" s="74"/>
      <c r="H34" s="74"/>
      <c r="I34" s="74"/>
      <c r="J34" s="74"/>
      <c r="K34" s="74"/>
      <c r="L34" s="74"/>
      <c r="M34" s="163"/>
      <c r="N34" s="74"/>
      <c r="O34" s="74"/>
      <c r="P34" s="74"/>
      <c r="Q34" s="177"/>
      <c r="R34" s="3"/>
      <c r="S34" s="3"/>
      <c r="T34" s="3"/>
      <c r="U34" s="3"/>
      <c r="V34" s="3"/>
      <c r="W34" s="3"/>
      <c r="X34" s="3"/>
      <c r="Y34" s="3"/>
      <c r="Z34" s="3"/>
      <c r="AA34" s="3"/>
      <c r="AB34" s="3"/>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row>
    <row r="35" spans="1:52" x14ac:dyDescent="0.3">
      <c r="B35" t="s">
        <v>64</v>
      </c>
      <c r="C35" s="1">
        <v>264.64999999999998</v>
      </c>
      <c r="D35" s="1">
        <f t="shared" si="1"/>
        <v>0</v>
      </c>
      <c r="E35" s="69"/>
      <c r="F35" s="74"/>
      <c r="G35" s="74"/>
      <c r="H35" s="74"/>
      <c r="I35" s="74"/>
      <c r="J35" s="74"/>
      <c r="K35" s="74"/>
      <c r="L35" s="74"/>
      <c r="M35" s="163"/>
      <c r="N35" s="74"/>
      <c r="O35" s="74"/>
      <c r="P35" s="74"/>
      <c r="Q35" s="177"/>
      <c r="R35" s="177"/>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row>
    <row r="36" spans="1:52" s="62" customFormat="1" x14ac:dyDescent="0.3">
      <c r="B36" s="62" t="s">
        <v>100</v>
      </c>
      <c r="C36" s="1"/>
      <c r="D36" s="1">
        <f t="shared" si="1"/>
        <v>8.2762499999999992</v>
      </c>
      <c r="E36" s="69">
        <v>66.209999999999994</v>
      </c>
      <c r="F36" s="74"/>
      <c r="G36" s="74"/>
      <c r="H36" s="74"/>
      <c r="I36" s="74"/>
      <c r="J36" s="74"/>
      <c r="K36" s="74"/>
      <c r="L36" s="74"/>
      <c r="M36" s="163"/>
      <c r="N36" s="74"/>
      <c r="O36" s="74"/>
      <c r="P36" s="74"/>
      <c r="Q36" s="177"/>
      <c r="R36" s="3"/>
      <c r="S36" s="3"/>
      <c r="T36" s="3"/>
      <c r="U36" s="3"/>
      <c r="V36" s="3"/>
      <c r="W36" s="3"/>
      <c r="X36" s="3"/>
      <c r="Y36" s="3"/>
      <c r="Z36" s="3"/>
      <c r="AA36" s="3"/>
      <c r="AB36" s="3"/>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row>
    <row r="37" spans="1:52" x14ac:dyDescent="0.3">
      <c r="B37" t="s">
        <v>177</v>
      </c>
      <c r="C37" s="1">
        <v>149.78</v>
      </c>
      <c r="D37" s="1">
        <f t="shared" si="1"/>
        <v>58.828749999999999</v>
      </c>
      <c r="E37" s="69">
        <v>470.63</v>
      </c>
      <c r="F37" s="74"/>
      <c r="G37" s="74"/>
      <c r="H37" s="74"/>
      <c r="I37" s="74"/>
      <c r="J37" s="74"/>
      <c r="K37" s="74"/>
      <c r="L37" s="74"/>
      <c r="M37" s="163"/>
      <c r="N37" s="74"/>
      <c r="O37" s="74"/>
      <c r="P37" s="74"/>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row>
    <row r="38" spans="1:52" x14ac:dyDescent="0.3">
      <c r="B38" t="s">
        <v>16</v>
      </c>
      <c r="C38" s="1">
        <v>26.22</v>
      </c>
      <c r="D38" s="1">
        <f t="shared" si="1"/>
        <v>5.2487500000000002</v>
      </c>
      <c r="E38" s="69">
        <v>41.99</v>
      </c>
      <c r="F38" s="74"/>
      <c r="G38" s="74"/>
      <c r="H38" s="74"/>
      <c r="I38" s="74"/>
      <c r="J38" s="74"/>
      <c r="K38" s="74"/>
      <c r="L38" s="74"/>
      <c r="M38" s="163"/>
      <c r="N38" s="74"/>
      <c r="O38" s="74"/>
      <c r="P38" s="74"/>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row>
    <row r="39" spans="1:52" x14ac:dyDescent="0.3">
      <c r="B39" t="s">
        <v>91</v>
      </c>
      <c r="C39" s="1">
        <v>82.59</v>
      </c>
      <c r="D39" s="1">
        <f t="shared" si="1"/>
        <v>9.4674999999999994</v>
      </c>
      <c r="E39" s="69">
        <v>75.739999999999995</v>
      </c>
      <c r="F39" s="74"/>
      <c r="G39" s="74"/>
      <c r="H39" s="74"/>
      <c r="I39" s="74"/>
      <c r="J39" s="74"/>
      <c r="K39" s="74"/>
      <c r="L39" s="74"/>
      <c r="M39" s="163"/>
      <c r="N39" s="74"/>
      <c r="O39" s="74"/>
      <c r="P39" s="74"/>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row>
    <row r="40" spans="1:52" s="36" customFormat="1" x14ac:dyDescent="0.3">
      <c r="A40" s="62" t="s">
        <v>101</v>
      </c>
      <c r="B40" s="37" t="s">
        <v>34</v>
      </c>
      <c r="C40" s="1">
        <v>907</v>
      </c>
      <c r="D40" s="1">
        <f t="shared" si="1"/>
        <v>0</v>
      </c>
      <c r="E40" s="69"/>
      <c r="F40" s="74"/>
      <c r="G40" s="74"/>
      <c r="H40" s="74"/>
      <c r="I40" s="74"/>
      <c r="J40" s="74"/>
      <c r="K40" s="74"/>
      <c r="L40" s="74"/>
      <c r="M40" s="163"/>
      <c r="N40" s="74"/>
      <c r="O40" s="74"/>
      <c r="P40" s="74"/>
      <c r="Q40" s="177"/>
      <c r="R40" s="3"/>
      <c r="S40" s="3"/>
      <c r="T40" s="3"/>
      <c r="U40" s="3"/>
      <c r="V40" s="3"/>
      <c r="W40" s="3"/>
      <c r="X40" s="3"/>
      <c r="Y40" s="3"/>
      <c r="Z40" s="3"/>
      <c r="AA40" s="3"/>
      <c r="AB40" s="3"/>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row>
    <row r="41" spans="1:52" s="36" customFormat="1" x14ac:dyDescent="0.3">
      <c r="B41" s="37" t="s">
        <v>33</v>
      </c>
      <c r="C41" s="1">
        <f>4796/12</f>
        <v>399.66666666666669</v>
      </c>
      <c r="D41" s="1">
        <f t="shared" si="1"/>
        <v>45.53125</v>
      </c>
      <c r="E41" s="69">
        <v>364.25</v>
      </c>
      <c r="F41" s="74"/>
      <c r="G41" s="74"/>
      <c r="H41" s="74"/>
      <c r="I41" s="74"/>
      <c r="J41" s="74"/>
      <c r="K41" s="74"/>
      <c r="L41" s="74"/>
      <c r="M41" s="163"/>
      <c r="N41" s="74"/>
      <c r="O41" s="74"/>
      <c r="P41" s="74"/>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row>
    <row r="42" spans="1:52" s="36" customFormat="1" x14ac:dyDescent="0.3">
      <c r="B42" s="37" t="s">
        <v>197</v>
      </c>
      <c r="C42" s="1">
        <f>89/12</f>
        <v>7.416666666666667</v>
      </c>
      <c r="D42" s="1">
        <f t="shared" si="1"/>
        <v>0</v>
      </c>
      <c r="E42" s="69"/>
      <c r="F42" s="74"/>
      <c r="G42" s="74"/>
      <c r="H42" s="74"/>
      <c r="I42" s="74"/>
      <c r="J42" s="74"/>
      <c r="K42" s="74"/>
      <c r="L42" s="74"/>
      <c r="M42" s="163"/>
      <c r="N42" s="74"/>
      <c r="O42" s="74"/>
      <c r="P42" s="74"/>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row>
    <row r="43" spans="1:52" x14ac:dyDescent="0.3">
      <c r="A43" s="62"/>
      <c r="B43" s="56" t="s">
        <v>186</v>
      </c>
      <c r="C43" s="1">
        <f>1108/12</f>
        <v>92.333333333333329</v>
      </c>
      <c r="D43" s="1">
        <f t="shared" si="1"/>
        <v>0</v>
      </c>
      <c r="E43" s="69"/>
      <c r="F43" s="74"/>
      <c r="G43" s="74"/>
      <c r="H43" s="74"/>
      <c r="I43" s="74"/>
      <c r="J43" s="74"/>
      <c r="K43" s="74"/>
      <c r="L43" s="74"/>
      <c r="M43" s="163"/>
      <c r="N43" s="74"/>
      <c r="O43" s="74"/>
      <c r="P43" s="74"/>
      <c r="Q43" s="177"/>
      <c r="R43" s="3"/>
      <c r="S43" s="3"/>
      <c r="T43" s="3"/>
      <c r="U43" s="3"/>
      <c r="V43" s="3"/>
      <c r="W43" s="3"/>
      <c r="X43" s="3"/>
      <c r="Y43" s="3"/>
      <c r="Z43" s="3"/>
      <c r="AA43" s="3"/>
      <c r="AB43" s="3"/>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row>
    <row r="44" spans="1:52" s="82" customFormat="1" x14ac:dyDescent="0.3">
      <c r="B44" s="82" t="s">
        <v>21</v>
      </c>
      <c r="C44" s="1"/>
      <c r="D44" s="1">
        <v>100</v>
      </c>
      <c r="E44" s="69"/>
      <c r="F44" s="74"/>
      <c r="G44" s="74"/>
      <c r="H44" s="74"/>
      <c r="I44" s="74"/>
      <c r="J44" s="74"/>
      <c r="K44" s="74"/>
      <c r="L44" s="74"/>
      <c r="M44" s="163"/>
      <c r="N44" s="74"/>
      <c r="O44" s="74"/>
      <c r="P44" s="74"/>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row>
    <row r="45" spans="1:52" s="109" customFormat="1" x14ac:dyDescent="0.3">
      <c r="B45" s="109" t="s">
        <v>98</v>
      </c>
      <c r="C45" s="1"/>
      <c r="D45" s="1"/>
      <c r="E45" s="69"/>
      <c r="F45" s="74"/>
      <c r="G45" s="74"/>
      <c r="H45" s="74"/>
      <c r="I45" s="74"/>
      <c r="J45" s="74"/>
      <c r="K45" s="74"/>
      <c r="L45" s="74"/>
      <c r="M45" s="163"/>
      <c r="N45" s="74"/>
      <c r="O45" s="74"/>
      <c r="P45" s="74"/>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row>
    <row r="46" spans="1:52" s="62" customFormat="1" x14ac:dyDescent="0.3">
      <c r="A46" s="62" t="s">
        <v>203</v>
      </c>
      <c r="B46" s="62" t="s">
        <v>40</v>
      </c>
      <c r="C46" s="1">
        <v>1185.42</v>
      </c>
      <c r="D46" s="1">
        <f>SUM(E46:I46)/8</f>
        <v>0</v>
      </c>
      <c r="E46" s="69">
        <v>0</v>
      </c>
      <c r="F46" s="74"/>
      <c r="G46" s="74"/>
      <c r="H46" s="74"/>
      <c r="I46" s="74"/>
      <c r="J46" s="74"/>
      <c r="K46" s="74"/>
      <c r="L46" s="74"/>
      <c r="M46" s="163"/>
      <c r="N46" s="74"/>
      <c r="O46" s="74"/>
      <c r="P46" s="74"/>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row>
    <row r="47" spans="1:52" s="62" customFormat="1" x14ac:dyDescent="0.3">
      <c r="B47" s="62" t="s">
        <v>198</v>
      </c>
      <c r="C47" s="1"/>
      <c r="D47" s="1">
        <f>SUM(E47:I47)/8</f>
        <v>0.625</v>
      </c>
      <c r="E47" s="69">
        <v>5</v>
      </c>
      <c r="F47" s="74"/>
      <c r="G47" s="74"/>
      <c r="H47" s="74"/>
      <c r="I47" s="74"/>
      <c r="J47" s="74"/>
      <c r="K47" s="74"/>
      <c r="L47" s="74"/>
      <c r="M47" s="163"/>
      <c r="N47" s="74"/>
      <c r="O47" s="74"/>
      <c r="P47" s="74"/>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row>
    <row r="48" spans="1:52" s="62" customFormat="1" x14ac:dyDescent="0.3">
      <c r="B48" s="62" t="s">
        <v>72</v>
      </c>
      <c r="C48" s="1"/>
      <c r="D48" s="1">
        <f>SUM(E48:I48)/8</f>
        <v>15.077500000000001</v>
      </c>
      <c r="E48" s="69">
        <v>120.62</v>
      </c>
      <c r="F48" s="74"/>
      <c r="G48" s="74"/>
      <c r="H48" s="74"/>
      <c r="I48" s="74"/>
      <c r="J48" s="74"/>
      <c r="K48" s="74"/>
      <c r="L48" s="74"/>
      <c r="M48" s="163"/>
      <c r="N48" s="74"/>
      <c r="O48" s="74"/>
      <c r="P48" s="74"/>
      <c r="Q48" s="177"/>
      <c r="R48" s="3"/>
      <c r="S48" s="3"/>
      <c r="T48" s="3"/>
      <c r="U48" s="3"/>
      <c r="V48" s="3"/>
      <c r="W48" s="3"/>
      <c r="X48" s="3"/>
      <c r="Y48" s="3"/>
      <c r="Z48" s="3"/>
      <c r="AA48" s="3"/>
      <c r="AB48" s="3"/>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row>
    <row r="49" spans="1:52" s="109" customFormat="1" x14ac:dyDescent="0.3">
      <c r="B49" s="109" t="s">
        <v>56</v>
      </c>
      <c r="C49" s="1"/>
      <c r="D49" s="1"/>
      <c r="E49" s="69"/>
      <c r="F49" s="74"/>
      <c r="G49" s="74"/>
      <c r="H49" s="74"/>
      <c r="I49" s="74"/>
      <c r="J49" s="74"/>
      <c r="K49" s="74"/>
      <c r="L49" s="74"/>
      <c r="M49" s="163"/>
      <c r="N49" s="74"/>
      <c r="O49" s="74"/>
      <c r="P49" s="74"/>
      <c r="Q49" s="177"/>
      <c r="R49" s="3"/>
      <c r="S49" s="3"/>
      <c r="T49" s="3"/>
      <c r="U49" s="3"/>
      <c r="V49" s="3"/>
      <c r="W49" s="3"/>
      <c r="X49" s="3"/>
      <c r="Y49" s="3"/>
      <c r="Z49" s="3"/>
      <c r="AA49" s="3"/>
      <c r="AB49" s="3"/>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row>
    <row r="50" spans="1:52" s="99" customFormat="1" x14ac:dyDescent="0.3">
      <c r="B50" s="99" t="s">
        <v>15</v>
      </c>
      <c r="C50" s="1"/>
      <c r="D50" s="1">
        <f>SUM(E50:I50)/8</f>
        <v>0</v>
      </c>
      <c r="E50" s="69"/>
      <c r="F50" s="74"/>
      <c r="G50" s="74"/>
      <c r="H50" s="74"/>
      <c r="I50" s="74"/>
      <c r="J50" s="74"/>
      <c r="K50" s="74"/>
      <c r="L50" s="74"/>
      <c r="M50" s="163"/>
      <c r="N50" s="74"/>
      <c r="O50" s="74"/>
      <c r="P50" s="74"/>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row>
    <row r="51" spans="1:52" s="109" customFormat="1" x14ac:dyDescent="0.3">
      <c r="B51" s="109" t="s">
        <v>57</v>
      </c>
      <c r="C51" s="1"/>
      <c r="D51" s="1"/>
      <c r="E51" s="69"/>
      <c r="F51" s="74"/>
      <c r="G51" s="74"/>
      <c r="H51" s="74"/>
      <c r="I51" s="74"/>
      <c r="J51" s="74"/>
      <c r="K51" s="74"/>
      <c r="L51" s="74"/>
      <c r="M51" s="163"/>
      <c r="N51" s="74"/>
      <c r="O51" s="74"/>
      <c r="P51" s="74"/>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row>
    <row r="52" spans="1:52" s="133" customFormat="1" x14ac:dyDescent="0.3">
      <c r="B52" s="133" t="s">
        <v>120</v>
      </c>
      <c r="C52" s="1"/>
      <c r="D52" s="1"/>
      <c r="E52" s="69"/>
      <c r="F52" s="74"/>
      <c r="G52" s="74"/>
      <c r="H52" s="74"/>
      <c r="I52" s="74"/>
      <c r="J52" s="74"/>
      <c r="K52" s="74"/>
      <c r="L52" s="74"/>
      <c r="M52" s="163"/>
      <c r="N52" s="74"/>
      <c r="O52" s="74"/>
      <c r="P52" s="74"/>
      <c r="Q52" s="177"/>
      <c r="R52" s="3"/>
      <c r="S52" s="3"/>
      <c r="T52" s="3"/>
      <c r="U52" s="3"/>
      <c r="V52" s="3"/>
      <c r="W52" s="3"/>
      <c r="X52" s="3"/>
      <c r="Y52" s="3"/>
      <c r="Z52" s="3"/>
      <c r="AA52" s="3"/>
      <c r="AB52" s="3"/>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7"/>
      <c r="AY52" s="177"/>
      <c r="AZ52" s="177"/>
    </row>
    <row r="53" spans="1:52" x14ac:dyDescent="0.3">
      <c r="A53" t="s">
        <v>11</v>
      </c>
      <c r="B53" t="s">
        <v>141</v>
      </c>
      <c r="C53" s="1">
        <v>50.67</v>
      </c>
      <c r="D53" s="1">
        <f>SUM(E53:I53)/8</f>
        <v>0</v>
      </c>
      <c r="E53" s="69"/>
      <c r="F53" s="74"/>
      <c r="G53" s="74"/>
      <c r="H53" s="74"/>
      <c r="I53" s="74"/>
      <c r="J53" s="74"/>
      <c r="K53" s="74"/>
      <c r="L53" s="74"/>
      <c r="M53" s="163"/>
      <c r="N53" s="74"/>
      <c r="O53" s="74"/>
      <c r="P53" s="74"/>
      <c r="Q53" s="177"/>
      <c r="R53" s="3"/>
      <c r="S53" s="3"/>
      <c r="T53" s="3"/>
      <c r="U53" s="3"/>
      <c r="V53" s="3"/>
      <c r="W53" s="3"/>
      <c r="X53" s="3"/>
      <c r="Y53" s="3"/>
      <c r="Z53" s="3"/>
      <c r="AA53" s="3"/>
      <c r="AB53" s="3"/>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row>
    <row r="54" spans="1:52" x14ac:dyDescent="0.3">
      <c r="A54" t="s">
        <v>134</v>
      </c>
      <c r="B54" t="s">
        <v>135</v>
      </c>
      <c r="C54" s="1">
        <v>2019.98</v>
      </c>
      <c r="D54" s="1">
        <f>SUM(E54:I54)/8</f>
        <v>133.08875</v>
      </c>
      <c r="E54" s="69">
        <v>1064.71</v>
      </c>
      <c r="F54" s="74"/>
      <c r="G54" s="74"/>
      <c r="H54" s="74"/>
      <c r="I54" s="74"/>
      <c r="J54" s="74"/>
      <c r="K54" s="74"/>
      <c r="L54" s="74"/>
      <c r="M54" s="163"/>
      <c r="N54" s="74"/>
      <c r="O54" s="74"/>
      <c r="P54" s="74"/>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row>
    <row r="55" spans="1:52" x14ac:dyDescent="0.3">
      <c r="B55" t="s">
        <v>140</v>
      </c>
      <c r="C55" s="1">
        <v>333.12</v>
      </c>
      <c r="D55" s="1">
        <f>SUM(E55:I55)/8</f>
        <v>63.325000000000003</v>
      </c>
      <c r="E55" s="69">
        <f>347.85+158.75</f>
        <v>506.6</v>
      </c>
      <c r="F55" s="74"/>
      <c r="G55" s="74"/>
      <c r="H55" s="74"/>
      <c r="I55" s="74"/>
      <c r="J55" s="74"/>
      <c r="K55" s="74"/>
      <c r="L55" s="74"/>
      <c r="M55" s="163"/>
      <c r="N55" s="74"/>
      <c r="O55" s="74"/>
      <c r="P55" s="74"/>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row>
    <row r="56" spans="1:52" x14ac:dyDescent="0.3">
      <c r="B56" t="s">
        <v>175</v>
      </c>
      <c r="C56" s="1">
        <v>46.95</v>
      </c>
      <c r="D56" s="1">
        <f>SUM(E56:I56)/8</f>
        <v>0</v>
      </c>
      <c r="E56" s="69"/>
      <c r="F56" s="74"/>
      <c r="G56" s="74"/>
      <c r="H56" s="74"/>
      <c r="I56" s="74"/>
      <c r="J56" s="74"/>
      <c r="K56" s="74"/>
      <c r="L56" s="74"/>
      <c r="M56" s="163"/>
      <c r="N56" s="74"/>
      <c r="O56" s="74"/>
      <c r="P56" s="74"/>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row>
    <row r="57" spans="1:52" s="179" customFormat="1" x14ac:dyDescent="0.3">
      <c r="A57" s="179" t="s">
        <v>174</v>
      </c>
      <c r="B57" s="179" t="s">
        <v>174</v>
      </c>
      <c r="C57" s="179">
        <v>10978.76</v>
      </c>
      <c r="D57" s="179">
        <f t="shared" ref="D57:M57" si="2">SUM(D3:D56)</f>
        <v>1705.4724999999996</v>
      </c>
      <c r="E57" s="179">
        <f t="shared" si="2"/>
        <v>10409.1</v>
      </c>
      <c r="F57" s="180">
        <f t="shared" si="2"/>
        <v>0</v>
      </c>
      <c r="G57" s="181">
        <f t="shared" si="2"/>
        <v>0</v>
      </c>
      <c r="H57" s="181">
        <f t="shared" si="2"/>
        <v>0</v>
      </c>
      <c r="I57" s="182">
        <f t="shared" si="2"/>
        <v>0</v>
      </c>
      <c r="J57" s="183">
        <f t="shared" si="2"/>
        <v>0</v>
      </c>
      <c r="K57" s="184">
        <f t="shared" si="2"/>
        <v>0</v>
      </c>
      <c r="L57" s="185">
        <f t="shared" si="2"/>
        <v>0</v>
      </c>
      <c r="M57" s="185">
        <f t="shared" si="2"/>
        <v>0</v>
      </c>
      <c r="N57" s="216">
        <f t="shared" ref="N57:AB57" si="3">SUM(N3:N56)</f>
        <v>0</v>
      </c>
      <c r="O57" s="233">
        <f t="shared" si="3"/>
        <v>0</v>
      </c>
      <c r="P57" s="233">
        <f t="shared" si="3"/>
        <v>0</v>
      </c>
      <c r="Q57" s="179">
        <f t="shared" si="3"/>
        <v>0</v>
      </c>
      <c r="R57" s="179">
        <f t="shared" si="3"/>
        <v>0</v>
      </c>
      <c r="S57" s="179">
        <f t="shared" si="3"/>
        <v>0</v>
      </c>
      <c r="T57" s="179">
        <f t="shared" si="3"/>
        <v>0</v>
      </c>
      <c r="U57" s="179">
        <f t="shared" si="3"/>
        <v>0</v>
      </c>
      <c r="V57" s="179">
        <f t="shared" si="3"/>
        <v>0</v>
      </c>
      <c r="W57" s="179">
        <f t="shared" si="3"/>
        <v>0</v>
      </c>
      <c r="X57" s="179">
        <f t="shared" si="3"/>
        <v>0</v>
      </c>
      <c r="Y57" s="179">
        <f t="shared" si="3"/>
        <v>0</v>
      </c>
      <c r="Z57" s="179">
        <f t="shared" si="3"/>
        <v>0</v>
      </c>
      <c r="AA57" s="179">
        <f t="shared" si="3"/>
        <v>0</v>
      </c>
      <c r="AB57" s="179">
        <f t="shared" si="3"/>
        <v>0</v>
      </c>
    </row>
  </sheetData>
  <phoneticPr fontId="43" type="noConversion"/>
  <pageMargins left="0.5" right="0.5" top="0.5" bottom="0.5" header="0.5" footer="0.5"/>
  <drawing r:id="rId1"/>
  <legacy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YY</vt:lpstr>
      <vt:lpstr>Dash</vt:lpstr>
      <vt:lpstr>Revenue</vt:lpstr>
      <vt:lpstr>Rev Proj</vt:lpstr>
      <vt:lpstr>Exp</vt:lpstr>
      <vt:lpstr>Op Exp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Roxanne Banta</dc:creator>
  <cp:lastModifiedBy>Roxy Borger</cp:lastModifiedBy>
  <cp:lastPrinted>2011-06-06T01:17:23Z</cp:lastPrinted>
  <dcterms:created xsi:type="dcterms:W3CDTF">2011-05-03T02:11:20Z</dcterms:created>
  <dcterms:modified xsi:type="dcterms:W3CDTF">2019-01-16T23:26:30Z</dcterms:modified>
</cp:coreProperties>
</file>